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январь" sheetId="1" r:id="rId1"/>
  </sheets>
  <definedNames>
    <definedName name="_xlnm.Print_Titles" localSheetId="0">'январь'!$A:$B,'январь'!$12:$14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<sst xmlns="http://schemas.openxmlformats.org/spreadsheetml/2006/main" count="152" uniqueCount="110">
  <si>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</si>
  <si>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</si>
  <si>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</si>
  <si>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</si>
  <si>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</si>
  <si>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</si>
  <si>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</si>
  <si>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</si>
  <si>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</si>
  <si>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</si>
  <si>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</si>
  <si>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</si>
  <si>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</si>
  <si>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</si>
  <si>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</si>
  <si>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</si>
  <si>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</si>
  <si>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</si>
  <si>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</si>
  <si>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</si>
  <si>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</si>
  <si>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</si>
  <si>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</si>
  <si>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</si>
  <si>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</si>
  <si>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</si>
  <si>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</si>
  <si>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</si>
  <si>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</si>
  <si>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</si>
  <si>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</si>
  <si>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</si>
  <si>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</si>
  <si>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</si>
  <si>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</si>
  <si>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</si>
  <si>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</si>
  <si>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</si>
  <si>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</si>
  <si>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</si>
  <si>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</si>
  <si>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</si>
  <si>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</si>
  <si>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</si>
  <si>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</si>
  <si>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</si>
  <si>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</si>
  <si>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</si>
  <si>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</si>
  <si>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</si>
  <si>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</si>
  <si>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</si>
  <si>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</si>
  <si>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</si>
  <si>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</si>
  <si>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</si>
  <si>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</si>
  <si>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</si>
  <si>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</si>
  <si>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</si>
  <si>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</si>
  <si>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</si>
  <si>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</si>
  <si>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</si>
  <si>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</si>
  <si>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</si>
  <si>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</si>
  <si>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</si>
  <si>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</si>
  <si>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</si>
  <si>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</si>
  <si>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</si>
  <si>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</si>
  <si>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</si>
  <si>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</si>
  <si>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</si>
  <si>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</si>
  <si>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</si>
  <si>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</si>
  <si>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</si>
  <si>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</si>
  <si>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</si>
  <si>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</si>
  <si>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</si>
  <si>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</si>
  <si>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</si>
  <si>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</si>
  <si>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</si>
  <si>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Заместитель главы администрации МО Юрьев-Польский район, начальник финансового управления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</si>
  <si>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</si>
  <si>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</si>
  <si>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</si>
  <si>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</si>
  <si>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</si>
  <si>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</si>
  <si>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</si>
  <si>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</si>
  <si>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</si>
  <si>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</si>
  <si>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</si>
  <si>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</si>
  <si>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</si>
  <si>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</si>
  <si>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</si>
  <si>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</si>
  <si>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С. Е. Захаров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</si>
  <si>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</si>
  <si>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</si>
  <si>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</si>
  <si>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(по состоянию на "01"февраля 2017г.)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</si>
</sst>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164" fontId="22" fillId="11" borderId="10" xfId="6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28.875" style="0" customWidth="1"/>
    <col min="2" max="2" width="6.00390625" style="0" customWidth="1"/>
    <col min="3" max="3" width="12.625" style="0" customWidth="1"/>
    <col min="4" max="4" width="13.25390625" style="0" customWidth="1"/>
    <col min="5" max="5" width="9.50390625" style="0" customWidth="1"/>
    <col min="6" max="6" width="10.125" style="0" customWidth="1"/>
    <col min="7" max="7" width="9.50390625" style="0" customWidth="1"/>
    <col min="8" max="8" width="11.50390625" style="0" customWidth="1"/>
    <col min="9" max="9" width="10.125" style="0" customWidth="1"/>
    <col min="10" max="10" width="9.00390625" style="0" customWidth="1"/>
    <col min="11" max="12" width="9.875" style="0" customWidth="1"/>
    <col min="13" max="13" width="11.125" style="0" customWidth="1"/>
    <col min="15" max="15" width="10.625" style="0" customWidth="1"/>
    <col min="16" max="16" width="13.625" style="0" hidden="1" customWidth="1"/>
    <col min="17" max="17" width="9.62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0.87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5" t="s">
        <v>90</v>
      </c>
      <c r="R2" s="45"/>
      <c r="S2" s="45"/>
      <c r="T2" s="45"/>
      <c r="U2" s="45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91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8" t="s">
        <v>108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3"/>
      <c r="W7" s="1"/>
    </row>
    <row r="8" spans="1:23" ht="15" customHeight="1">
      <c r="A8" s="49" t="s">
        <v>109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44" t="s">
        <v>2</v>
      </c>
      <c r="B12" s="44" t="s">
        <v>3</v>
      </c>
      <c r="C12" s="44" t="s">
        <v>89</v>
      </c>
      <c r="D12" s="44" t="s">
        <v>4</v>
      </c>
      <c r="E12" s="44" t="s">
        <v>5</v>
      </c>
      <c r="F12" s="44"/>
      <c r="G12" s="44"/>
      <c r="H12" s="44" t="s">
        <v>6</v>
      </c>
      <c r="I12" s="44" t="s">
        <v>7</v>
      </c>
      <c r="J12" s="44"/>
      <c r="K12" s="44"/>
      <c r="L12" s="44" t="s">
        <v>8</v>
      </c>
      <c r="M12" s="44" t="s">
        <v>9</v>
      </c>
      <c r="N12" s="44"/>
      <c r="O12" s="44"/>
      <c r="P12" s="7"/>
      <c r="Q12" s="44" t="s">
        <v>10</v>
      </c>
      <c r="R12" s="44" t="s">
        <v>11</v>
      </c>
      <c r="S12" s="44"/>
      <c r="T12" s="44"/>
      <c r="U12" s="44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44" t="s">
        <v>0</v>
      </c>
      <c r="B13" s="44" t="s">
        <v>0</v>
      </c>
      <c r="C13" s="44" t="s">
        <v>0</v>
      </c>
      <c r="D13" s="44" t="s">
        <v>0</v>
      </c>
      <c r="E13" s="44" t="s">
        <v>0</v>
      </c>
      <c r="F13" s="44" t="s">
        <v>0</v>
      </c>
      <c r="G13" s="44" t="s">
        <v>0</v>
      </c>
      <c r="H13" s="44" t="s">
        <v>0</v>
      </c>
      <c r="I13" s="44" t="s">
        <v>0</v>
      </c>
      <c r="J13" s="44" t="s">
        <v>0</v>
      </c>
      <c r="K13" s="44" t="s">
        <v>0</v>
      </c>
      <c r="L13" s="44" t="s">
        <v>0</v>
      </c>
      <c r="M13" s="44" t="s">
        <v>0</v>
      </c>
      <c r="N13" s="44" t="s">
        <v>0</v>
      </c>
      <c r="O13" s="44" t="s">
        <v>0</v>
      </c>
      <c r="P13" s="7"/>
      <c r="Q13" s="44" t="s">
        <v>0</v>
      </c>
      <c r="R13" s="44" t="s">
        <v>0</v>
      </c>
      <c r="S13" s="44" t="s">
        <v>0</v>
      </c>
      <c r="T13" s="44" t="s">
        <v>0</v>
      </c>
      <c r="U13" s="44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44" t="s">
        <v>0</v>
      </c>
      <c r="B14" s="44" t="s">
        <v>0</v>
      </c>
      <c r="C14" s="44" t="s">
        <v>0</v>
      </c>
      <c r="D14" s="44" t="s">
        <v>0</v>
      </c>
      <c r="E14" s="8" t="s">
        <v>13</v>
      </c>
      <c r="F14" s="8" t="s">
        <v>14</v>
      </c>
      <c r="G14" s="8" t="s">
        <v>15</v>
      </c>
      <c r="H14" s="44" t="s">
        <v>0</v>
      </c>
      <c r="I14" s="8" t="s">
        <v>16</v>
      </c>
      <c r="J14" s="8" t="s">
        <v>17</v>
      </c>
      <c r="K14" s="8" t="s">
        <v>18</v>
      </c>
      <c r="L14" s="44" t="s">
        <v>0</v>
      </c>
      <c r="M14" s="8" t="s">
        <v>19</v>
      </c>
      <c r="N14" s="8" t="s">
        <v>20</v>
      </c>
      <c r="O14" s="8" t="s">
        <v>21</v>
      </c>
      <c r="P14" s="8"/>
      <c r="Q14" s="44" t="s">
        <v>0</v>
      </c>
      <c r="R14" s="8" t="s">
        <v>22</v>
      </c>
      <c r="S14" s="8" t="s">
        <v>23</v>
      </c>
      <c r="T14" s="8" t="s">
        <v>24</v>
      </c>
      <c r="U14" s="44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D18</f>
        <v>78050.70000000001</v>
      </c>
      <c r="D18" s="13">
        <f>H18+L18+Q18+U18</f>
        <v>78050.70000000001</v>
      </c>
      <c r="E18" s="13">
        <f aca="true" t="shared" si="0" ref="E18:U18">E20+E23</f>
        <v>-6008</v>
      </c>
      <c r="F18" s="13">
        <f t="shared" si="0"/>
        <v>16367.4</v>
      </c>
      <c r="G18" s="13">
        <f t="shared" si="0"/>
        <v>5371.7</v>
      </c>
      <c r="H18" s="13">
        <f t="shared" si="0"/>
        <v>15731.099999999999</v>
      </c>
      <c r="I18" s="13">
        <f t="shared" si="0"/>
        <v>7172.7</v>
      </c>
      <c r="J18" s="13">
        <f t="shared" si="0"/>
        <v>6163.7</v>
      </c>
      <c r="K18" s="13">
        <f t="shared" si="0"/>
        <v>6164.8</v>
      </c>
      <c r="L18" s="13">
        <f t="shared" si="0"/>
        <v>19501.2</v>
      </c>
      <c r="M18" s="13">
        <f t="shared" si="0"/>
        <v>8673.8</v>
      </c>
      <c r="N18" s="13">
        <f t="shared" si="0"/>
        <v>7363.8</v>
      </c>
      <c r="O18" s="13">
        <f t="shared" si="0"/>
        <v>8064.7</v>
      </c>
      <c r="P18" s="13">
        <f t="shared" si="0"/>
        <v>0</v>
      </c>
      <c r="Q18" s="13">
        <f t="shared" si="0"/>
        <v>24102.3</v>
      </c>
      <c r="R18" s="13">
        <f t="shared" si="0"/>
        <v>7242.7</v>
      </c>
      <c r="S18" s="13">
        <f t="shared" si="0"/>
        <v>6928.7</v>
      </c>
      <c r="T18" s="13">
        <f t="shared" si="0"/>
        <v>4544.7</v>
      </c>
      <c r="U18" s="13">
        <f t="shared" si="0"/>
        <v>18716.1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4"/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 aca="true" t="shared" si="1" ref="C20:U20">C21+C22</f>
        <v>62024</v>
      </c>
      <c r="D20" s="14">
        <f t="shared" si="1"/>
        <v>62024</v>
      </c>
      <c r="E20" s="14">
        <f t="shared" si="1"/>
        <v>2614</v>
      </c>
      <c r="F20" s="14">
        <f t="shared" si="1"/>
        <v>5081</v>
      </c>
      <c r="G20" s="14">
        <f t="shared" si="1"/>
        <v>4037</v>
      </c>
      <c r="H20" s="14">
        <f t="shared" si="1"/>
        <v>11732</v>
      </c>
      <c r="I20" s="14">
        <f t="shared" si="1"/>
        <v>5837</v>
      </c>
      <c r="J20" s="14">
        <f t="shared" si="1"/>
        <v>4828</v>
      </c>
      <c r="K20" s="14">
        <f t="shared" si="1"/>
        <v>4828</v>
      </c>
      <c r="L20" s="14">
        <f t="shared" si="1"/>
        <v>15493</v>
      </c>
      <c r="M20" s="14">
        <f t="shared" si="1"/>
        <v>7338</v>
      </c>
      <c r="N20" s="14">
        <f t="shared" si="1"/>
        <v>6028</v>
      </c>
      <c r="O20" s="14">
        <f t="shared" si="1"/>
        <v>6728</v>
      </c>
      <c r="P20" s="14">
        <f t="shared" si="1"/>
        <v>0</v>
      </c>
      <c r="Q20" s="14">
        <f t="shared" si="1"/>
        <v>20094</v>
      </c>
      <c r="R20" s="14">
        <f t="shared" si="1"/>
        <v>5906</v>
      </c>
      <c r="S20" s="14">
        <f t="shared" si="1"/>
        <v>5592</v>
      </c>
      <c r="T20" s="14">
        <f t="shared" si="1"/>
        <v>3207</v>
      </c>
      <c r="U20" s="14">
        <f t="shared" si="1"/>
        <v>14705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103</v>
      </c>
      <c r="B21" s="17"/>
      <c r="C21" s="18">
        <f>D21</f>
        <v>4179</v>
      </c>
      <c r="D21" s="18">
        <f>H21+L21+Q21+U21</f>
        <v>4179</v>
      </c>
      <c r="E21" s="18">
        <v>30</v>
      </c>
      <c r="F21" s="18">
        <v>513</v>
      </c>
      <c r="G21" s="18">
        <v>316</v>
      </c>
      <c r="H21" s="18">
        <f>E21+F21+G21</f>
        <v>859</v>
      </c>
      <c r="I21" s="18">
        <v>316</v>
      </c>
      <c r="J21" s="18">
        <v>317</v>
      </c>
      <c r="K21" s="18">
        <v>317</v>
      </c>
      <c r="L21" s="18">
        <f>I21+J21+K21</f>
        <v>950</v>
      </c>
      <c r="M21" s="18">
        <v>317</v>
      </c>
      <c r="N21" s="18">
        <v>317</v>
      </c>
      <c r="O21" s="18">
        <v>717</v>
      </c>
      <c r="P21" s="18"/>
      <c r="Q21" s="18">
        <f>M21+N21+O21</f>
        <v>1351</v>
      </c>
      <c r="R21" s="18">
        <v>375</v>
      </c>
      <c r="S21" s="18">
        <v>322</v>
      </c>
      <c r="T21" s="18">
        <v>322</v>
      </c>
      <c r="U21" s="18">
        <f>R21+S21+T21</f>
        <v>1019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104</v>
      </c>
      <c r="B22" s="17"/>
      <c r="C22" s="18">
        <f>D22</f>
        <v>57845</v>
      </c>
      <c r="D22" s="18">
        <f>H22+L22+Q22+U22</f>
        <v>57845</v>
      </c>
      <c r="E22" s="18">
        <v>2584</v>
      </c>
      <c r="F22" s="18">
        <v>4568</v>
      </c>
      <c r="G22" s="18">
        <v>3721</v>
      </c>
      <c r="H22" s="18">
        <f>E22+F22+G22</f>
        <v>10873</v>
      </c>
      <c r="I22" s="18">
        <v>5521</v>
      </c>
      <c r="J22" s="18">
        <v>4511</v>
      </c>
      <c r="K22" s="18">
        <v>4511</v>
      </c>
      <c r="L22" s="18">
        <f>I22+J22+K22</f>
        <v>14543</v>
      </c>
      <c r="M22" s="18">
        <v>7021</v>
      </c>
      <c r="N22" s="18">
        <v>5711</v>
      </c>
      <c r="O22" s="18">
        <v>6011</v>
      </c>
      <c r="P22" s="18"/>
      <c r="Q22" s="18">
        <f>M22+N22+O22</f>
        <v>18743</v>
      </c>
      <c r="R22" s="18">
        <v>5531</v>
      </c>
      <c r="S22" s="18">
        <v>5270</v>
      </c>
      <c r="T22" s="18">
        <v>2885</v>
      </c>
      <c r="U22" s="18">
        <f>R22+S22+T22</f>
        <v>13686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D23</f>
        <v>16026.7</v>
      </c>
      <c r="D23" s="14">
        <f aca="true" t="shared" si="2" ref="D23:U23">D25+D24</f>
        <v>16026.7</v>
      </c>
      <c r="E23" s="14">
        <f t="shared" si="2"/>
        <v>-8622</v>
      </c>
      <c r="F23" s="14">
        <f t="shared" si="2"/>
        <v>11286.4</v>
      </c>
      <c r="G23" s="14">
        <f t="shared" si="2"/>
        <v>1334.7</v>
      </c>
      <c r="H23" s="14">
        <f t="shared" si="2"/>
        <v>3999.0999999999995</v>
      </c>
      <c r="I23" s="14">
        <f t="shared" si="2"/>
        <v>1335.7</v>
      </c>
      <c r="J23" s="14">
        <f t="shared" si="2"/>
        <v>1335.7</v>
      </c>
      <c r="K23" s="14">
        <f t="shared" si="2"/>
        <v>1336.8</v>
      </c>
      <c r="L23" s="14">
        <f t="shared" si="2"/>
        <v>4008.2</v>
      </c>
      <c r="M23" s="14">
        <f t="shared" si="2"/>
        <v>1335.8</v>
      </c>
      <c r="N23" s="14">
        <f t="shared" si="2"/>
        <v>1335.8</v>
      </c>
      <c r="O23" s="14">
        <f t="shared" si="2"/>
        <v>1336.7</v>
      </c>
      <c r="P23" s="14">
        <f t="shared" si="2"/>
        <v>0</v>
      </c>
      <c r="Q23" s="14">
        <f t="shared" si="2"/>
        <v>4008.3</v>
      </c>
      <c r="R23" s="14">
        <f t="shared" si="2"/>
        <v>1336.7</v>
      </c>
      <c r="S23" s="14">
        <f t="shared" si="2"/>
        <v>1336.7</v>
      </c>
      <c r="T23" s="14">
        <f t="shared" si="2"/>
        <v>1337.7</v>
      </c>
      <c r="U23" s="14">
        <f t="shared" si="2"/>
        <v>4011.1000000000004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103</v>
      </c>
      <c r="B24" s="17"/>
      <c r="C24" s="18">
        <f>D24</f>
        <v>8451.7</v>
      </c>
      <c r="D24" s="18">
        <f>H24+L24+Q24+U24</f>
        <v>8451.7</v>
      </c>
      <c r="E24" s="18">
        <v>-9253</v>
      </c>
      <c r="F24" s="18">
        <v>10655.4</v>
      </c>
      <c r="G24" s="18">
        <v>703.7</v>
      </c>
      <c r="H24" s="18">
        <f>E24+F24+G24</f>
        <v>2106.0999999999995</v>
      </c>
      <c r="I24" s="18">
        <v>704.7</v>
      </c>
      <c r="J24" s="18">
        <v>704.7</v>
      </c>
      <c r="K24" s="18">
        <v>704.8</v>
      </c>
      <c r="L24" s="18">
        <f>I24+J24+K24</f>
        <v>2114.2</v>
      </c>
      <c r="M24" s="18">
        <v>704.8</v>
      </c>
      <c r="N24" s="18">
        <v>704.8</v>
      </c>
      <c r="O24" s="18">
        <v>704.7</v>
      </c>
      <c r="P24" s="18"/>
      <c r="Q24" s="18">
        <f>M24+N24+O24</f>
        <v>2114.3</v>
      </c>
      <c r="R24" s="18">
        <v>705.7</v>
      </c>
      <c r="S24" s="18">
        <v>705.7</v>
      </c>
      <c r="T24" s="18">
        <v>705.7</v>
      </c>
      <c r="U24" s="18">
        <f>R24+S24+T24</f>
        <v>2117.1000000000004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104</v>
      </c>
      <c r="B25" s="17"/>
      <c r="C25" s="18">
        <f>D25</f>
        <v>7575</v>
      </c>
      <c r="D25" s="18">
        <f>H25+L25+Q25+U25</f>
        <v>7575</v>
      </c>
      <c r="E25" s="39">
        <v>631</v>
      </c>
      <c r="F25" s="39">
        <v>631</v>
      </c>
      <c r="G25" s="39">
        <v>631</v>
      </c>
      <c r="H25" s="18">
        <f>E25+F25+G25</f>
        <v>1893</v>
      </c>
      <c r="I25" s="18">
        <v>631</v>
      </c>
      <c r="J25" s="18">
        <v>631</v>
      </c>
      <c r="K25" s="18">
        <v>632</v>
      </c>
      <c r="L25" s="18">
        <f>I25+J25+K25</f>
        <v>1894</v>
      </c>
      <c r="M25" s="18">
        <v>631</v>
      </c>
      <c r="N25" s="18">
        <v>631</v>
      </c>
      <c r="O25" s="18">
        <v>632</v>
      </c>
      <c r="P25" s="18"/>
      <c r="Q25" s="18">
        <f>M25+N25+O25</f>
        <v>1894</v>
      </c>
      <c r="R25" s="18">
        <v>631</v>
      </c>
      <c r="S25" s="18">
        <v>631</v>
      </c>
      <c r="T25" s="18">
        <v>632</v>
      </c>
      <c r="U25" s="18">
        <f>R25+S25+T25</f>
        <v>1894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14">
        <f aca="true" t="shared" si="3" ref="C26:U26">C28+C30+C32+C34+C36</f>
        <v>78050.7</v>
      </c>
      <c r="D26" s="14">
        <f t="shared" si="3"/>
        <v>78050.7</v>
      </c>
      <c r="E26" s="14">
        <f t="shared" si="3"/>
        <v>3382</v>
      </c>
      <c r="F26" s="14">
        <f t="shared" si="3"/>
        <v>7147</v>
      </c>
      <c r="G26" s="14">
        <f t="shared" si="3"/>
        <v>5897</v>
      </c>
      <c r="H26" s="14">
        <f t="shared" si="3"/>
        <v>16426</v>
      </c>
      <c r="I26" s="14">
        <f t="shared" si="3"/>
        <v>6853</v>
      </c>
      <c r="J26" s="14">
        <f t="shared" si="3"/>
        <v>6475</v>
      </c>
      <c r="K26" s="14">
        <f t="shared" si="3"/>
        <v>6244</v>
      </c>
      <c r="L26" s="14">
        <f t="shared" si="3"/>
        <v>19572</v>
      </c>
      <c r="M26" s="14">
        <f t="shared" si="3"/>
        <v>8599</v>
      </c>
      <c r="N26" s="14">
        <f t="shared" si="3"/>
        <v>7212</v>
      </c>
      <c r="O26" s="14">
        <f t="shared" si="3"/>
        <v>8069</v>
      </c>
      <c r="P26" s="14">
        <f t="shared" si="3"/>
        <v>0</v>
      </c>
      <c r="Q26" s="14">
        <f t="shared" si="3"/>
        <v>23880</v>
      </c>
      <c r="R26" s="14">
        <f t="shared" si="3"/>
        <v>5943</v>
      </c>
      <c r="S26" s="14">
        <f t="shared" si="3"/>
        <v>5949</v>
      </c>
      <c r="T26" s="14">
        <f t="shared" si="3"/>
        <v>6280.7</v>
      </c>
      <c r="U26" s="14">
        <f t="shared" si="3"/>
        <v>18172.7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93</v>
      </c>
      <c r="B28" s="17" t="s">
        <v>56</v>
      </c>
      <c r="C28" s="18">
        <f aca="true" t="shared" si="4" ref="C28:C33">D28</f>
        <v>687</v>
      </c>
      <c r="D28" s="14">
        <f aca="true" t="shared" si="5" ref="D28:U28">D29</f>
        <v>687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687</v>
      </c>
      <c r="P28" s="14">
        <f t="shared" si="5"/>
        <v>0</v>
      </c>
      <c r="Q28" s="14">
        <f t="shared" si="5"/>
        <v>687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103</v>
      </c>
      <c r="B29" s="17"/>
      <c r="C29" s="18">
        <f t="shared" si="4"/>
        <v>687</v>
      </c>
      <c r="D29" s="18">
        <f>H29+L29+Q29+U29</f>
        <v>687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43">
        <f>297+390</f>
        <v>687</v>
      </c>
      <c r="P29" s="18"/>
      <c r="Q29" s="18">
        <f>M29+N29+O29</f>
        <v>687</v>
      </c>
      <c r="R29" s="18"/>
      <c r="S29" s="18"/>
      <c r="T29" s="18"/>
      <c r="U29" s="18">
        <f>R29+S29+T29</f>
        <v>0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 t="shared" si="4"/>
        <v>38178</v>
      </c>
      <c r="D30" s="14">
        <f aca="true" t="shared" si="6" ref="D30:U30">D31</f>
        <v>38178</v>
      </c>
      <c r="E30" s="14">
        <f t="shared" si="6"/>
        <v>2612</v>
      </c>
      <c r="F30" s="14">
        <f t="shared" si="6"/>
        <v>4417</v>
      </c>
      <c r="G30" s="14">
        <f t="shared" si="6"/>
        <v>3397</v>
      </c>
      <c r="H30" s="14">
        <f t="shared" si="6"/>
        <v>10426</v>
      </c>
      <c r="I30" s="14">
        <f t="shared" si="6"/>
        <v>3353</v>
      </c>
      <c r="J30" s="14">
        <f t="shared" si="6"/>
        <v>2975</v>
      </c>
      <c r="K30" s="14">
        <f t="shared" si="6"/>
        <v>2744</v>
      </c>
      <c r="L30" s="14">
        <f t="shared" si="6"/>
        <v>9072</v>
      </c>
      <c r="M30" s="14">
        <f t="shared" si="6"/>
        <v>4099</v>
      </c>
      <c r="N30" s="14">
        <f t="shared" si="6"/>
        <v>2712</v>
      </c>
      <c r="O30" s="14">
        <f t="shared" si="6"/>
        <v>2880</v>
      </c>
      <c r="P30" s="14">
        <f t="shared" si="6"/>
        <v>0</v>
      </c>
      <c r="Q30" s="14">
        <f t="shared" si="6"/>
        <v>9691</v>
      </c>
      <c r="R30" s="14">
        <f t="shared" si="6"/>
        <v>2943</v>
      </c>
      <c r="S30" s="14">
        <f t="shared" si="6"/>
        <v>2949</v>
      </c>
      <c r="T30" s="14">
        <f t="shared" si="6"/>
        <v>3097</v>
      </c>
      <c r="U30" s="14">
        <f t="shared" si="6"/>
        <v>8989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103</v>
      </c>
      <c r="B31" s="17"/>
      <c r="C31" s="18">
        <f t="shared" si="4"/>
        <v>38178</v>
      </c>
      <c r="D31" s="18">
        <f>H31+L31+Q31+U31</f>
        <v>38178</v>
      </c>
      <c r="E31" s="18">
        <v>2612</v>
      </c>
      <c r="F31" s="18">
        <v>4417</v>
      </c>
      <c r="G31" s="18">
        <v>3397</v>
      </c>
      <c r="H31" s="18">
        <f>E31+F31+G31</f>
        <v>10426</v>
      </c>
      <c r="I31" s="18">
        <v>3353</v>
      </c>
      <c r="J31" s="18">
        <v>2975</v>
      </c>
      <c r="K31" s="18">
        <v>2744</v>
      </c>
      <c r="L31" s="18">
        <f>I31+J31+K31</f>
        <v>9072</v>
      </c>
      <c r="M31" s="18">
        <v>4099</v>
      </c>
      <c r="N31" s="18">
        <v>2712</v>
      </c>
      <c r="O31" s="18">
        <v>2880</v>
      </c>
      <c r="P31" s="18"/>
      <c r="Q31" s="18">
        <f>M31+N31+O31</f>
        <v>9691</v>
      </c>
      <c r="R31" s="18">
        <v>2943</v>
      </c>
      <c r="S31" s="18">
        <v>2949</v>
      </c>
      <c r="T31" s="18">
        <v>3097</v>
      </c>
      <c r="U31" s="18">
        <f>R31+S31+T31</f>
        <v>8989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95</v>
      </c>
      <c r="B32" s="17" t="s">
        <v>58</v>
      </c>
      <c r="C32" s="14">
        <f t="shared" si="4"/>
        <v>892</v>
      </c>
      <c r="D32" s="14">
        <f aca="true" t="shared" si="7" ref="D32:U32">D33</f>
        <v>892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892</v>
      </c>
      <c r="P32" s="14">
        <f t="shared" si="7"/>
        <v>0</v>
      </c>
      <c r="Q32" s="14">
        <f t="shared" si="7"/>
        <v>892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103</v>
      </c>
      <c r="B33" s="17"/>
      <c r="C33" s="18">
        <f t="shared" si="4"/>
        <v>892</v>
      </c>
      <c r="D33" s="18">
        <f>H33+L33+Q33+U33</f>
        <v>892</v>
      </c>
      <c r="E33" s="18"/>
      <c r="F33" s="18"/>
      <c r="G33" s="18"/>
      <c r="H33" s="18">
        <f>E33+F33+G33</f>
        <v>0</v>
      </c>
      <c r="I33" s="18"/>
      <c r="J33" s="18"/>
      <c r="K33" s="18"/>
      <c r="L33" s="18">
        <f>I33+J33+K33</f>
        <v>0</v>
      </c>
      <c r="M33" s="18"/>
      <c r="N33" s="18"/>
      <c r="O33" s="18">
        <v>892</v>
      </c>
      <c r="P33" s="18"/>
      <c r="Q33" s="18">
        <f>M33+N33+O33</f>
        <v>892</v>
      </c>
      <c r="R33" s="18"/>
      <c r="S33" s="18"/>
      <c r="T33" s="18"/>
      <c r="U33" s="18">
        <f>R33+S33+T33</f>
        <v>0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94</v>
      </c>
      <c r="B34" s="17" t="s">
        <v>59</v>
      </c>
      <c r="C34" s="14">
        <f aca="true" t="shared" si="8" ref="C34:U34">C35</f>
        <v>11</v>
      </c>
      <c r="D34" s="14">
        <f t="shared" si="8"/>
        <v>11</v>
      </c>
      <c r="E34" s="14">
        <f t="shared" si="8"/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103</v>
      </c>
      <c r="B35" s="17"/>
      <c r="C35" s="18">
        <f aca="true" t="shared" si="9" ref="C35:C42">D35</f>
        <v>11</v>
      </c>
      <c r="D35" s="18">
        <f>H35+L35+Q35+U35</f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 t="shared" si="9"/>
        <v>38282.7</v>
      </c>
      <c r="D36" s="14">
        <f aca="true" t="shared" si="10" ref="D36:U36">D37</f>
        <v>38282.7</v>
      </c>
      <c r="E36" s="14">
        <f t="shared" si="10"/>
        <v>770</v>
      </c>
      <c r="F36" s="14">
        <f t="shared" si="10"/>
        <v>2730</v>
      </c>
      <c r="G36" s="14">
        <f t="shared" si="10"/>
        <v>2500</v>
      </c>
      <c r="H36" s="14">
        <f t="shared" si="10"/>
        <v>6000</v>
      </c>
      <c r="I36" s="14">
        <f t="shared" si="10"/>
        <v>3500</v>
      </c>
      <c r="J36" s="14">
        <f t="shared" si="10"/>
        <v>3500</v>
      </c>
      <c r="K36" s="14">
        <f t="shared" si="10"/>
        <v>3500</v>
      </c>
      <c r="L36" s="14">
        <f t="shared" si="10"/>
        <v>10500</v>
      </c>
      <c r="M36" s="14">
        <f t="shared" si="10"/>
        <v>4500</v>
      </c>
      <c r="N36" s="14">
        <f t="shared" si="10"/>
        <v>4500</v>
      </c>
      <c r="O36" s="14">
        <f t="shared" si="10"/>
        <v>3610</v>
      </c>
      <c r="P36" s="14">
        <f t="shared" si="10"/>
        <v>0</v>
      </c>
      <c r="Q36" s="14">
        <f t="shared" si="10"/>
        <v>12610</v>
      </c>
      <c r="R36" s="14">
        <f t="shared" si="10"/>
        <v>3000</v>
      </c>
      <c r="S36" s="14">
        <f t="shared" si="10"/>
        <v>3000</v>
      </c>
      <c r="T36" s="14">
        <f t="shared" si="10"/>
        <v>3172.7</v>
      </c>
      <c r="U36" s="14">
        <f t="shared" si="10"/>
        <v>9172.7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103</v>
      </c>
      <c r="B37" s="17"/>
      <c r="C37" s="18">
        <f t="shared" si="9"/>
        <v>38282.7</v>
      </c>
      <c r="D37" s="18">
        <f>H37+L37+Q37+U37</f>
        <v>38282.7</v>
      </c>
      <c r="E37" s="18">
        <v>770</v>
      </c>
      <c r="F37" s="18">
        <v>2730</v>
      </c>
      <c r="G37" s="18">
        <v>2500</v>
      </c>
      <c r="H37" s="18">
        <f>E37+F37+G37</f>
        <v>6000</v>
      </c>
      <c r="I37" s="18">
        <v>3500</v>
      </c>
      <c r="J37" s="18">
        <v>3500</v>
      </c>
      <c r="K37" s="18">
        <v>3500</v>
      </c>
      <c r="L37" s="18">
        <f>I37+J37+K37</f>
        <v>10500</v>
      </c>
      <c r="M37" s="18">
        <v>4500</v>
      </c>
      <c r="N37" s="18">
        <v>4500</v>
      </c>
      <c r="O37" s="43">
        <f>4000-390</f>
        <v>3610</v>
      </c>
      <c r="P37" s="18"/>
      <c r="Q37" s="18">
        <f>M37+N37+O37</f>
        <v>12610</v>
      </c>
      <c r="R37" s="18">
        <v>3000</v>
      </c>
      <c r="S37" s="18">
        <v>3000</v>
      </c>
      <c r="T37" s="18">
        <v>3172.7</v>
      </c>
      <c r="U37" s="18">
        <f>R37+S37+T37</f>
        <v>9172.7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f t="shared" si="9"/>
        <v>0</v>
      </c>
      <c r="D38" s="14">
        <f aca="true" t="shared" si="11" ref="D38:U38">D18-D26</f>
        <v>0</v>
      </c>
      <c r="E38" s="14">
        <f t="shared" si="11"/>
        <v>-9390</v>
      </c>
      <c r="F38" s="14">
        <f t="shared" si="11"/>
        <v>9220.4</v>
      </c>
      <c r="G38" s="14">
        <f t="shared" si="11"/>
        <v>-525.3000000000002</v>
      </c>
      <c r="H38" s="14">
        <f t="shared" si="11"/>
        <v>-694.9000000000015</v>
      </c>
      <c r="I38" s="14">
        <f t="shared" si="11"/>
        <v>319.6999999999998</v>
      </c>
      <c r="J38" s="14">
        <f t="shared" si="11"/>
        <v>-311.3000000000002</v>
      </c>
      <c r="K38" s="14">
        <f t="shared" si="11"/>
        <v>-79.19999999999982</v>
      </c>
      <c r="L38" s="14">
        <f t="shared" si="11"/>
        <v>-70.79999999999927</v>
      </c>
      <c r="M38" s="14">
        <f t="shared" si="11"/>
        <v>74.79999999999927</v>
      </c>
      <c r="N38" s="14">
        <f t="shared" si="11"/>
        <v>151.80000000000018</v>
      </c>
      <c r="O38" s="14">
        <f t="shared" si="11"/>
        <v>-4.300000000000182</v>
      </c>
      <c r="P38" s="14">
        <f t="shared" si="11"/>
        <v>0</v>
      </c>
      <c r="Q38" s="14">
        <f t="shared" si="11"/>
        <v>222.29999999999927</v>
      </c>
      <c r="R38" s="14">
        <f t="shared" si="11"/>
        <v>1299.6999999999998</v>
      </c>
      <c r="S38" s="14">
        <f t="shared" si="11"/>
        <v>979.6999999999998</v>
      </c>
      <c r="T38" s="14">
        <f t="shared" si="11"/>
        <v>-1736</v>
      </c>
      <c r="U38" s="14">
        <f t="shared" si="11"/>
        <v>543.3999999999978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8">
        <f t="shared" si="9"/>
        <v>0</v>
      </c>
      <c r="D39" s="14">
        <f aca="true" t="shared" si="12" ref="D39:U39">-D38</f>
        <v>0</v>
      </c>
      <c r="E39" s="14">
        <f t="shared" si="12"/>
        <v>9390</v>
      </c>
      <c r="F39" s="14">
        <f t="shared" si="12"/>
        <v>-9220.4</v>
      </c>
      <c r="G39" s="14">
        <f t="shared" si="12"/>
        <v>525.3000000000002</v>
      </c>
      <c r="H39" s="14">
        <f t="shared" si="12"/>
        <v>694.9000000000015</v>
      </c>
      <c r="I39" s="14">
        <f t="shared" si="12"/>
        <v>-319.6999999999998</v>
      </c>
      <c r="J39" s="14">
        <f t="shared" si="12"/>
        <v>311.3000000000002</v>
      </c>
      <c r="K39" s="14">
        <f t="shared" si="12"/>
        <v>79.19999999999982</v>
      </c>
      <c r="L39" s="14">
        <f t="shared" si="12"/>
        <v>70.79999999999927</v>
      </c>
      <c r="M39" s="14">
        <f t="shared" si="12"/>
        <v>-74.79999999999927</v>
      </c>
      <c r="N39" s="14">
        <f t="shared" si="12"/>
        <v>-151.80000000000018</v>
      </c>
      <c r="O39" s="14">
        <f t="shared" si="12"/>
        <v>4.300000000000182</v>
      </c>
      <c r="P39" s="14">
        <f t="shared" si="12"/>
        <v>0</v>
      </c>
      <c r="Q39" s="14">
        <f t="shared" si="12"/>
        <v>-222.29999999999927</v>
      </c>
      <c r="R39" s="14">
        <f t="shared" si="12"/>
        <v>-1299.6999999999998</v>
      </c>
      <c r="S39" s="14">
        <f t="shared" si="12"/>
        <v>-979.6999999999998</v>
      </c>
      <c r="T39" s="14">
        <f t="shared" si="12"/>
        <v>1736</v>
      </c>
      <c r="U39" s="14">
        <f t="shared" si="12"/>
        <v>-543.3999999999978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103</v>
      </c>
      <c r="B40" s="12"/>
      <c r="C40" s="18">
        <f t="shared" si="9"/>
        <v>65420</v>
      </c>
      <c r="D40" s="18">
        <f aca="true" t="shared" si="13" ref="D40:U40">-(D21+D24-(D29+D31+D33+D35+D37))</f>
        <v>65420</v>
      </c>
      <c r="E40" s="18">
        <f t="shared" si="13"/>
        <v>12605</v>
      </c>
      <c r="F40" s="18">
        <f t="shared" si="13"/>
        <v>-4021.3999999999996</v>
      </c>
      <c r="G40" s="18">
        <f t="shared" si="13"/>
        <v>4877.3</v>
      </c>
      <c r="H40" s="18">
        <f t="shared" si="13"/>
        <v>13460.900000000001</v>
      </c>
      <c r="I40" s="18">
        <f t="shared" si="13"/>
        <v>5832.3</v>
      </c>
      <c r="J40" s="18">
        <f t="shared" si="13"/>
        <v>5453.3</v>
      </c>
      <c r="K40" s="18">
        <f t="shared" si="13"/>
        <v>5222.2</v>
      </c>
      <c r="L40" s="18">
        <f t="shared" si="13"/>
        <v>16507.8</v>
      </c>
      <c r="M40" s="18">
        <f t="shared" si="13"/>
        <v>7577.2</v>
      </c>
      <c r="N40" s="18">
        <f t="shared" si="13"/>
        <v>6190.2</v>
      </c>
      <c r="O40" s="18">
        <f t="shared" si="13"/>
        <v>6647.3</v>
      </c>
      <c r="P40" s="18">
        <f t="shared" si="13"/>
        <v>0</v>
      </c>
      <c r="Q40" s="18">
        <f t="shared" si="13"/>
        <v>20414.7</v>
      </c>
      <c r="R40" s="18">
        <f t="shared" si="13"/>
        <v>4862.3</v>
      </c>
      <c r="S40" s="18">
        <f t="shared" si="13"/>
        <v>4921.3</v>
      </c>
      <c r="T40" s="18">
        <f t="shared" si="13"/>
        <v>5253</v>
      </c>
      <c r="U40" s="18">
        <f t="shared" si="13"/>
        <v>15036.6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104</v>
      </c>
      <c r="B41" s="12"/>
      <c r="C41" s="18">
        <f t="shared" si="9"/>
        <v>-65420</v>
      </c>
      <c r="D41" s="18">
        <f aca="true" t="shared" si="14" ref="D41:U41">-(D22+D25-(0))</f>
        <v>-65420</v>
      </c>
      <c r="E41" s="18">
        <f t="shared" si="14"/>
        <v>-3215</v>
      </c>
      <c r="F41" s="18">
        <f t="shared" si="14"/>
        <v>-5199</v>
      </c>
      <c r="G41" s="18">
        <f t="shared" si="14"/>
        <v>-4352</v>
      </c>
      <c r="H41" s="18">
        <f t="shared" si="14"/>
        <v>-12766</v>
      </c>
      <c r="I41" s="18">
        <f t="shared" si="14"/>
        <v>-6152</v>
      </c>
      <c r="J41" s="18">
        <f t="shared" si="14"/>
        <v>-5142</v>
      </c>
      <c r="K41" s="18">
        <f t="shared" si="14"/>
        <v>-5143</v>
      </c>
      <c r="L41" s="18">
        <f t="shared" si="14"/>
        <v>-16437</v>
      </c>
      <c r="M41" s="18">
        <f t="shared" si="14"/>
        <v>-7652</v>
      </c>
      <c r="N41" s="18">
        <f t="shared" si="14"/>
        <v>-6342</v>
      </c>
      <c r="O41" s="18">
        <f t="shared" si="14"/>
        <v>-6643</v>
      </c>
      <c r="P41" s="18">
        <f t="shared" si="14"/>
        <v>0</v>
      </c>
      <c r="Q41" s="18">
        <f t="shared" si="14"/>
        <v>-20637</v>
      </c>
      <c r="R41" s="18">
        <f t="shared" si="14"/>
        <v>-6162</v>
      </c>
      <c r="S41" s="18">
        <f t="shared" si="14"/>
        <v>-5901</v>
      </c>
      <c r="T41" s="18">
        <f t="shared" si="14"/>
        <v>-3517</v>
      </c>
      <c r="U41" s="18">
        <f t="shared" si="14"/>
        <v>-15580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8">
        <f t="shared" si="9"/>
        <v>-78050.70000000001</v>
      </c>
      <c r="D42" s="14">
        <f aca="true" t="shared" si="15" ref="D42:U42">-D18</f>
        <v>-78050.70000000001</v>
      </c>
      <c r="E42" s="14">
        <f t="shared" si="15"/>
        <v>6008</v>
      </c>
      <c r="F42" s="14">
        <f t="shared" si="15"/>
        <v>-16367.4</v>
      </c>
      <c r="G42" s="14">
        <f t="shared" si="15"/>
        <v>-5371.7</v>
      </c>
      <c r="H42" s="14">
        <f t="shared" si="15"/>
        <v>-15731.099999999999</v>
      </c>
      <c r="I42" s="14">
        <f t="shared" si="15"/>
        <v>-7172.7</v>
      </c>
      <c r="J42" s="14">
        <f t="shared" si="15"/>
        <v>-6163.7</v>
      </c>
      <c r="K42" s="14">
        <f t="shared" si="15"/>
        <v>-6164.8</v>
      </c>
      <c r="L42" s="14">
        <f t="shared" si="15"/>
        <v>-19501.2</v>
      </c>
      <c r="M42" s="14">
        <f t="shared" si="15"/>
        <v>-8673.8</v>
      </c>
      <c r="N42" s="14">
        <f t="shared" si="15"/>
        <v>-7363.8</v>
      </c>
      <c r="O42" s="14">
        <f t="shared" si="15"/>
        <v>-8064.7</v>
      </c>
      <c r="P42" s="14">
        <f t="shared" si="15"/>
        <v>0</v>
      </c>
      <c r="Q42" s="14">
        <f t="shared" si="15"/>
        <v>-24102.3</v>
      </c>
      <c r="R42" s="14">
        <f t="shared" si="15"/>
        <v>-7242.7</v>
      </c>
      <c r="S42" s="14">
        <f t="shared" si="15"/>
        <v>-6928.7</v>
      </c>
      <c r="T42" s="14">
        <f t="shared" si="15"/>
        <v>-4544.7</v>
      </c>
      <c r="U42" s="14">
        <f t="shared" si="15"/>
        <v>-18716.1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104</v>
      </c>
      <c r="B44" s="12"/>
      <c r="C44" s="18">
        <f aca="true" t="shared" si="16" ref="C44:C50">D44</f>
        <v>-65420</v>
      </c>
      <c r="D44" s="18">
        <f>-(D22+D25)</f>
        <v>-65420</v>
      </c>
      <c r="E44" s="18">
        <f aca="true" t="shared" si="17" ref="E44:U44">-(E22+E24)</f>
        <v>6669</v>
      </c>
      <c r="F44" s="18">
        <f t="shared" si="17"/>
        <v>-15223.4</v>
      </c>
      <c r="G44" s="18">
        <f t="shared" si="17"/>
        <v>-4424.7</v>
      </c>
      <c r="H44" s="18">
        <f t="shared" si="17"/>
        <v>-12979.099999999999</v>
      </c>
      <c r="I44" s="18">
        <f t="shared" si="17"/>
        <v>-6225.7</v>
      </c>
      <c r="J44" s="18">
        <f t="shared" si="17"/>
        <v>-5215.7</v>
      </c>
      <c r="K44" s="18">
        <f t="shared" si="17"/>
        <v>-5215.8</v>
      </c>
      <c r="L44" s="18">
        <f t="shared" si="17"/>
        <v>-16657.2</v>
      </c>
      <c r="M44" s="18">
        <f t="shared" si="17"/>
        <v>-7725.8</v>
      </c>
      <c r="N44" s="18">
        <f t="shared" si="17"/>
        <v>-6415.8</v>
      </c>
      <c r="O44" s="18">
        <f t="shared" si="17"/>
        <v>-6715.7</v>
      </c>
      <c r="P44" s="18">
        <f t="shared" si="17"/>
        <v>0</v>
      </c>
      <c r="Q44" s="18">
        <f t="shared" si="17"/>
        <v>-20857.3</v>
      </c>
      <c r="R44" s="18">
        <f t="shared" si="17"/>
        <v>-6236.7</v>
      </c>
      <c r="S44" s="18">
        <f t="shared" si="17"/>
        <v>-5975.7</v>
      </c>
      <c r="T44" s="18">
        <f t="shared" si="17"/>
        <v>-3590.7</v>
      </c>
      <c r="U44" s="18">
        <f t="shared" si="17"/>
        <v>-15803.1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103</v>
      </c>
      <c r="B45" s="12"/>
      <c r="C45" s="18">
        <f t="shared" si="16"/>
        <v>-12630.7</v>
      </c>
      <c r="D45" s="18">
        <f>-(D21+D24)</f>
        <v>-12630.7</v>
      </c>
      <c r="E45" s="18">
        <f aca="true" t="shared" si="18" ref="E45:U45">-(E21+E25)</f>
        <v>-661</v>
      </c>
      <c r="F45" s="18">
        <f t="shared" si="18"/>
        <v>-1144</v>
      </c>
      <c r="G45" s="18">
        <f t="shared" si="18"/>
        <v>-947</v>
      </c>
      <c r="H45" s="18">
        <f t="shared" si="18"/>
        <v>-2752</v>
      </c>
      <c r="I45" s="18">
        <f t="shared" si="18"/>
        <v>-947</v>
      </c>
      <c r="J45" s="18">
        <f t="shared" si="18"/>
        <v>-948</v>
      </c>
      <c r="K45" s="18">
        <f t="shared" si="18"/>
        <v>-949</v>
      </c>
      <c r="L45" s="18">
        <f t="shared" si="18"/>
        <v>-2844</v>
      </c>
      <c r="M45" s="18">
        <f t="shared" si="18"/>
        <v>-948</v>
      </c>
      <c r="N45" s="18">
        <f t="shared" si="18"/>
        <v>-948</v>
      </c>
      <c r="O45" s="18">
        <f t="shared" si="18"/>
        <v>-1349</v>
      </c>
      <c r="P45" s="18">
        <f t="shared" si="18"/>
        <v>0</v>
      </c>
      <c r="Q45" s="18">
        <f t="shared" si="18"/>
        <v>-3245</v>
      </c>
      <c r="R45" s="18">
        <f t="shared" si="18"/>
        <v>-1006</v>
      </c>
      <c r="S45" s="18">
        <f t="shared" si="18"/>
        <v>-953</v>
      </c>
      <c r="T45" s="18">
        <f t="shared" si="18"/>
        <v>-954</v>
      </c>
      <c r="U45" s="18">
        <f t="shared" si="18"/>
        <v>-2913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96</v>
      </c>
      <c r="B46" s="17" t="s">
        <v>67</v>
      </c>
      <c r="C46" s="18">
        <f t="shared" si="16"/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f t="shared" si="16"/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22.5" customHeight="1">
      <c r="A48" s="22" t="s">
        <v>77</v>
      </c>
      <c r="B48" s="17" t="s">
        <v>69</v>
      </c>
      <c r="C48" s="18">
        <f t="shared" si="16"/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97</v>
      </c>
      <c r="B49" s="12" t="s">
        <v>70</v>
      </c>
      <c r="C49" s="18">
        <f t="shared" si="16"/>
        <v>78050.7</v>
      </c>
      <c r="D49" s="14">
        <f aca="true" t="shared" si="19" ref="D49:U49">D50</f>
        <v>78050.7</v>
      </c>
      <c r="E49" s="14">
        <f t="shared" si="19"/>
        <v>3382</v>
      </c>
      <c r="F49" s="14">
        <f t="shared" si="19"/>
        <v>7147</v>
      </c>
      <c r="G49" s="14">
        <f t="shared" si="19"/>
        <v>5897</v>
      </c>
      <c r="H49" s="14">
        <f t="shared" si="19"/>
        <v>16426</v>
      </c>
      <c r="I49" s="14">
        <f t="shared" si="19"/>
        <v>6853</v>
      </c>
      <c r="J49" s="14">
        <f t="shared" si="19"/>
        <v>6475</v>
      </c>
      <c r="K49" s="14">
        <f t="shared" si="19"/>
        <v>6244</v>
      </c>
      <c r="L49" s="14">
        <f t="shared" si="19"/>
        <v>19572</v>
      </c>
      <c r="M49" s="14">
        <f t="shared" si="19"/>
        <v>8599</v>
      </c>
      <c r="N49" s="14">
        <f t="shared" si="19"/>
        <v>7212</v>
      </c>
      <c r="O49" s="14">
        <f t="shared" si="19"/>
        <v>8069</v>
      </c>
      <c r="P49" s="14">
        <f t="shared" si="19"/>
        <v>0</v>
      </c>
      <c r="Q49" s="14">
        <f t="shared" si="19"/>
        <v>23880</v>
      </c>
      <c r="R49" s="14">
        <f t="shared" si="19"/>
        <v>5943</v>
      </c>
      <c r="S49" s="14">
        <f t="shared" si="19"/>
        <v>5949</v>
      </c>
      <c r="T49" s="14">
        <f t="shared" si="19"/>
        <v>6280.7</v>
      </c>
      <c r="U49" s="14">
        <f t="shared" si="19"/>
        <v>18172.7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103</v>
      </c>
      <c r="B50" s="12"/>
      <c r="C50" s="18">
        <f t="shared" si="16"/>
        <v>78050.7</v>
      </c>
      <c r="D50" s="18">
        <f aca="true" t="shared" si="20" ref="D50:U50">D29+D31+D33+D35+D37</f>
        <v>78050.7</v>
      </c>
      <c r="E50" s="18">
        <f t="shared" si="20"/>
        <v>3382</v>
      </c>
      <c r="F50" s="18">
        <f t="shared" si="20"/>
        <v>7147</v>
      </c>
      <c r="G50" s="18">
        <f t="shared" si="20"/>
        <v>5897</v>
      </c>
      <c r="H50" s="18">
        <f t="shared" si="20"/>
        <v>16426</v>
      </c>
      <c r="I50" s="18">
        <f t="shared" si="20"/>
        <v>6853</v>
      </c>
      <c r="J50" s="18">
        <f t="shared" si="20"/>
        <v>6475</v>
      </c>
      <c r="K50" s="18">
        <f t="shared" si="20"/>
        <v>6244</v>
      </c>
      <c r="L50" s="18">
        <f t="shared" si="20"/>
        <v>19572</v>
      </c>
      <c r="M50" s="18">
        <f t="shared" si="20"/>
        <v>8599</v>
      </c>
      <c r="N50" s="18">
        <f t="shared" si="20"/>
        <v>7212</v>
      </c>
      <c r="O50" s="18">
        <f t="shared" si="20"/>
        <v>8069</v>
      </c>
      <c r="P50" s="18">
        <f t="shared" si="20"/>
        <v>0</v>
      </c>
      <c r="Q50" s="18">
        <f t="shared" si="20"/>
        <v>23880</v>
      </c>
      <c r="R50" s="18">
        <f t="shared" si="20"/>
        <v>5943</v>
      </c>
      <c r="S50" s="18">
        <f t="shared" si="20"/>
        <v>5949</v>
      </c>
      <c r="T50" s="18">
        <f t="shared" si="20"/>
        <v>6280.7</v>
      </c>
      <c r="U50" s="18">
        <f t="shared" si="20"/>
        <v>18172.7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98</v>
      </c>
      <c r="B52" s="17" t="s">
        <v>71</v>
      </c>
      <c r="C52" s="18">
        <f>D52</f>
        <v>800</v>
      </c>
      <c r="D52" s="14">
        <f>H52+L52+Q52+U52</f>
        <v>800</v>
      </c>
      <c r="E52" s="39"/>
      <c r="F52" s="39"/>
      <c r="G52" s="39"/>
      <c r="H52" s="14">
        <f>E52+F52+G52</f>
        <v>0</v>
      </c>
      <c r="I52" s="18"/>
      <c r="J52" s="18"/>
      <c r="K52" s="18"/>
      <c r="L52" s="14">
        <f>I52+K52+J52</f>
        <v>0</v>
      </c>
      <c r="M52" s="18"/>
      <c r="N52" s="18"/>
      <c r="O52" s="18"/>
      <c r="P52" s="18"/>
      <c r="Q52" s="14">
        <f>M52+N52+O52</f>
        <v>0</v>
      </c>
      <c r="R52" s="18"/>
      <c r="S52" s="18">
        <v>800</v>
      </c>
      <c r="T52" s="18"/>
      <c r="U52" s="14">
        <f>R52+S52+T52</f>
        <v>800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f>D53</f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99" customHeight="1">
      <c r="A54" s="11" t="s">
        <v>99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100</v>
      </c>
      <c r="B55" s="12" t="s">
        <v>74</v>
      </c>
      <c r="C55" s="18"/>
      <c r="D55" s="14"/>
      <c r="E55" s="18">
        <v>11613</v>
      </c>
      <c r="F55" s="18">
        <f>E56</f>
        <v>2223</v>
      </c>
      <c r="G55" s="18">
        <f>F56</f>
        <v>11443.400000000001</v>
      </c>
      <c r="H55" s="18">
        <f>E55</f>
        <v>11613</v>
      </c>
      <c r="I55" s="18">
        <f>G56</f>
        <v>10918.100000000002</v>
      </c>
      <c r="J55" s="18">
        <f>I56</f>
        <v>11237.800000000003</v>
      </c>
      <c r="K55" s="18">
        <f>J56</f>
        <v>10926.500000000004</v>
      </c>
      <c r="L55" s="18">
        <f>I55</f>
        <v>10918.100000000002</v>
      </c>
      <c r="M55" s="18">
        <f>K56</f>
        <v>10847.300000000003</v>
      </c>
      <c r="N55" s="18">
        <f>M56</f>
        <v>10922.100000000002</v>
      </c>
      <c r="O55" s="18">
        <f>N56</f>
        <v>11073.900000000001</v>
      </c>
      <c r="P55" s="18">
        <f>O56</f>
        <v>11069.600000000002</v>
      </c>
      <c r="Q55" s="18">
        <f>M55</f>
        <v>10847.300000000003</v>
      </c>
      <c r="R55" s="18">
        <f>O56</f>
        <v>11069.600000000002</v>
      </c>
      <c r="S55" s="18">
        <f>R56</f>
        <v>12369.300000000003</v>
      </c>
      <c r="T55" s="18">
        <f>S56</f>
        <v>12549.000000000004</v>
      </c>
      <c r="U55" s="18">
        <f>R55</f>
        <v>11069.600000000002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101</v>
      </c>
      <c r="B56" s="12" t="s">
        <v>76</v>
      </c>
      <c r="C56" s="18">
        <v>0</v>
      </c>
      <c r="D56" s="14">
        <f>D18-D26+(-D42)-D49+D55+D39</f>
        <v>2.9103830456733704E-11</v>
      </c>
      <c r="E56" s="14">
        <f aca="true" t="shared" si="21" ref="E56:U56">E55+E18-E26-E52</f>
        <v>2223</v>
      </c>
      <c r="F56" s="14">
        <f t="shared" si="21"/>
        <v>11443.400000000001</v>
      </c>
      <c r="G56" s="14">
        <f t="shared" si="21"/>
        <v>10918.100000000002</v>
      </c>
      <c r="H56" s="14">
        <f t="shared" si="21"/>
        <v>10918.099999999999</v>
      </c>
      <c r="I56" s="14">
        <f t="shared" si="21"/>
        <v>11237.800000000003</v>
      </c>
      <c r="J56" s="14">
        <f t="shared" si="21"/>
        <v>10926.500000000004</v>
      </c>
      <c r="K56" s="14">
        <f t="shared" si="21"/>
        <v>10847.300000000003</v>
      </c>
      <c r="L56" s="14">
        <f t="shared" si="21"/>
        <v>10847.300000000003</v>
      </c>
      <c r="M56" s="14">
        <f t="shared" si="21"/>
        <v>10922.100000000002</v>
      </c>
      <c r="N56" s="14">
        <f t="shared" si="21"/>
        <v>11073.900000000001</v>
      </c>
      <c r="O56" s="14">
        <f t="shared" si="21"/>
        <v>11069.600000000002</v>
      </c>
      <c r="P56" s="14">
        <f t="shared" si="21"/>
        <v>11069.600000000002</v>
      </c>
      <c r="Q56" s="14">
        <f t="shared" si="21"/>
        <v>11069.600000000006</v>
      </c>
      <c r="R56" s="14">
        <f t="shared" si="21"/>
        <v>12369.300000000003</v>
      </c>
      <c r="S56" s="14">
        <f t="shared" si="21"/>
        <v>12549.000000000004</v>
      </c>
      <c r="T56" s="14">
        <f t="shared" si="21"/>
        <v>10813.000000000004</v>
      </c>
      <c r="U56" s="14">
        <f t="shared" si="21"/>
        <v>10813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102</v>
      </c>
      <c r="B57" s="12" t="s">
        <v>78</v>
      </c>
      <c r="C57" s="18">
        <f>D57</f>
        <v>-2.9103830456733704E-11</v>
      </c>
      <c r="D57" s="14">
        <f aca="true" t="shared" si="22" ref="D57:U57">D55-D56</f>
        <v>-2.9103830456733704E-11</v>
      </c>
      <c r="E57" s="14">
        <f t="shared" si="22"/>
        <v>9390</v>
      </c>
      <c r="F57" s="14">
        <f t="shared" si="22"/>
        <v>-9220.400000000001</v>
      </c>
      <c r="G57" s="14">
        <f t="shared" si="22"/>
        <v>525.2999999999993</v>
      </c>
      <c r="H57" s="14">
        <f t="shared" si="22"/>
        <v>694.9000000000015</v>
      </c>
      <c r="I57" s="14">
        <f t="shared" si="22"/>
        <v>-319.7000000000007</v>
      </c>
      <c r="J57" s="14">
        <f t="shared" si="22"/>
        <v>311.2999999999993</v>
      </c>
      <c r="K57" s="14">
        <f t="shared" si="22"/>
        <v>79.20000000000073</v>
      </c>
      <c r="L57" s="14">
        <f t="shared" si="22"/>
        <v>70.79999999999927</v>
      </c>
      <c r="M57" s="14">
        <f t="shared" si="22"/>
        <v>-74.79999999999927</v>
      </c>
      <c r="N57" s="14">
        <f t="shared" si="22"/>
        <v>-151.79999999999927</v>
      </c>
      <c r="O57" s="14">
        <f t="shared" si="22"/>
        <v>4.299999999999272</v>
      </c>
      <c r="P57" s="14">
        <f t="shared" si="22"/>
        <v>0</v>
      </c>
      <c r="Q57" s="14">
        <f t="shared" si="22"/>
        <v>-222.3000000000029</v>
      </c>
      <c r="R57" s="14">
        <f t="shared" si="22"/>
        <v>-1299.7000000000007</v>
      </c>
      <c r="S57" s="14">
        <f t="shared" si="22"/>
        <v>-179.70000000000073</v>
      </c>
      <c r="T57" s="14">
        <f t="shared" si="22"/>
        <v>1736</v>
      </c>
      <c r="U57" s="14">
        <f t="shared" si="22"/>
        <v>256.6000000000022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107</v>
      </c>
      <c r="B58" s="12" t="s">
        <v>79</v>
      </c>
      <c r="C58" s="18">
        <f>D58</f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51" t="s">
        <v>88</v>
      </c>
      <c r="C60" s="52"/>
      <c r="D60" s="52"/>
      <c r="E60" s="52"/>
      <c r="F60" s="52"/>
      <c r="G60" s="52"/>
      <c r="H60" s="40"/>
      <c r="I60" s="27"/>
      <c r="J60" s="37"/>
      <c r="K60" s="28"/>
      <c r="L60" s="26"/>
      <c r="M60" s="29"/>
      <c r="N60" s="29"/>
      <c r="O60" s="26"/>
      <c r="P60" s="26"/>
      <c r="Q60" s="46" t="s">
        <v>105</v>
      </c>
      <c r="R60" s="46"/>
      <c r="S60" s="46"/>
      <c r="T60" s="46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50" t="s">
        <v>92</v>
      </c>
      <c r="C63" s="50"/>
      <c r="D63" s="50"/>
      <c r="E63" s="50"/>
      <c r="F63" s="50"/>
      <c r="G63" s="50"/>
      <c r="H63" s="50"/>
      <c r="I63" s="3"/>
      <c r="J63" s="3"/>
      <c r="K63" s="3"/>
      <c r="L63" s="3"/>
      <c r="M63" s="3"/>
      <c r="N63" s="3"/>
      <c r="O63" s="31"/>
      <c r="P63" s="3"/>
      <c r="Q63" s="47" t="s">
        <v>106</v>
      </c>
      <c r="R63" s="47"/>
      <c r="S63" s="47"/>
      <c r="T63" s="47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A12:A14"/>
    <mergeCell ref="B12:B14"/>
    <mergeCell ref="C12:C14"/>
    <mergeCell ref="D12:D14"/>
    <mergeCell ref="Q2:U2"/>
    <mergeCell ref="M12:O13"/>
    <mergeCell ref="Q12:Q14"/>
    <mergeCell ref="R12:T13"/>
    <mergeCell ref="U12:U14"/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2016-12-16T10:35:30Z</cp:lastPrinted>
  <dcterms:created xsi:type="dcterms:W3CDTF">2011-02-18T08:58:48Z</dcterms:created>
  <dcterms:modified xsi:type="dcterms:W3CDTF">2017-02-08T07:14:58Z</dcterms:modified>
  <cp:category/>
  <cp:version/>
  <cp:contentType/>
  <cp:contentStatus/>
</cp:coreProperties>
</file>