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первоначальный" sheetId="1" r:id="rId1"/>
    <sheet name="январь" sheetId="2" r:id="rId2"/>
    <sheet name="февраль" sheetId="3" r:id="rId3"/>
  </sheets>
  <definedNames>
    <definedName name="_xlnm.Print_Titles" localSheetId="0">('первоначальный'!$A:$B,'первоначальный'!$12:$14)</definedName>
    <definedName name="_xlnm.Print_Titles" localSheetId="2">('февраль'!$A:$B,'февраль'!$12:$14)</definedName>
    <definedName name="_xlnm.Print_Titles" localSheetId="1">('январь'!$A:$B,'январь'!$12:$14)</definedName>
  </definedNames>
  <calcPr fullCalcOnLoad="1"/>
</workbook>
</file>

<file path=xl/sharedStrings.xml><?xml version="1.0" encoding="utf-8"?>
<sst xmlns="http://schemas.openxmlformats.org/spreadsheetml/2006/main" count="372" uniqueCount="111">
  <si>
    <t>Приложение 1</t>
  </si>
  <si>
    <t xml:space="preserve">к Порядку составления и ведения кассового плана исполнения бюджета МО город Юрьев-Польский , утвержденного приказом финансового управления </t>
  </si>
  <si>
    <t>от 24.12.2015 № 75</t>
  </si>
  <si>
    <t>Кассовый план исполнения  бюджета муниципального образования город Юрьев-Польский на 2019год</t>
  </si>
  <si>
    <t>(по состоянию на "01"января 2019г.)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</si>
  <si>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</si>
  <si>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</si>
  <si>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</si>
  <si>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</si>
  <si>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</si>
  <si>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</si>
  <si>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</si>
  <si>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</si>
  <si>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</si>
  <si>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</si>
  <si>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</si>
  <si>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</si>
  <si>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</si>
  <si>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</si>
  <si>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</si>
  <si>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</si>
  <si>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</si>
  <si>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</si>
  <si>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</si>
  <si>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</si>
  <si>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</si>
  <si>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</si>
  <si>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</si>
  <si>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</si>
  <si>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</si>
  <si>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</si>
  <si>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</si>
  <si>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</si>
  <si>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</si>
  <si>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</si>
  <si>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</si>
  <si>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</si>
  <si>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</si>
  <si>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</si>
  <si>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</si>
  <si>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</si>
  <si>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</si>
  <si>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</si>
  <si>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</si>
  <si>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</si>
  <si>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</si>
  <si>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</si>
  <si>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</si>
  <si>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</si>
  <si>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</si>
  <si>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</si>
  <si>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</si>
  <si>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</si>
  <si>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</si>
  <si>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</si>
  <si>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</si>
  <si>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</si>
  <si>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</si>
  <si>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</si>
  <si>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</si>
  <si>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</si>
  <si>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</si>
  <si>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</si>
  <si>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</si>
  <si>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</si>
  <si>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</si>
  <si>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</si>
  <si>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</si>
  <si>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</si>
  <si>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</si>
  <si>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</si>
  <si>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</si>
  <si>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</si>
  <si>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</si>
  <si>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</si>
  <si>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</si>
  <si>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</si>
  <si>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</si>
  <si>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</si>
  <si>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</si>
  <si>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</si>
  <si>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</si>
  <si>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</si>
  <si>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</si>
  <si>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</si>
  <si>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</si>
  <si>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</si>
  <si>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</si>
  <si>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</si>
  <si>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</si>
  <si>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</si>
  <si>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</si>
  <si>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</si>
  <si>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</si>
  <si>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</si>
  <si>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</si>
  <si>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</si>
  <si>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</si>
  <si>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</si>
  <si>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</si>
  <si>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</si>
  <si>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</si>
  <si>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</si>
  <si>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МО Юрьев-Польский район, начальник финансового управления</t>
  </si>
  <si>
    <t>С. Е. Захаров</t>
  </si>
  <si>
    <t>Начальник управления бюджетной политики</t>
  </si>
  <si>
    <t>А.Н .Петрова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</si>
  <si>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</si>
  <si>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</si>
  <si>
    <t>(по состоянию на "01"февраля 2019г.)</t>
  </si>
  <si>
    <t>(по состоянию на "01"марта 2019г.)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</si>
</sst>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_-* #,##0_р_._-;\-* #,##0_р_._-;_-* \-_р_._-;_-@_-"/>
    <numFmt numFmtId="167" formatCode="@"/>
    <numFmt numFmtId="168" formatCode="_-* #,##0&quot;р.&quot;_-;\-* #,##0&quot;р.&quot;_-;_-* &quot;-р.&quot;_-;_-@_-"/>
    <numFmt numFmtId="169" formatCode="#,##0.0"/>
    <numFmt numFmtId="170" formatCode="_-* #,##0.00&quot;р.&quot;_-;\-* #,##0.00&quot;р.&quot;_-;_-* \-??&quot;р.&quot;_-;_-@_-"/>
    <numFmt numFmtId="171" formatCode="_-* #,##0.00_р_._-;\-* #,##0.00_р_._-;_-* \-??_р_._-;_-@_-"/>
  </numFmts>
  <fonts count="35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6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9" borderId="0" applyNumberFormat="0" applyBorder="0" applyAlignment="0" applyProtection="0"/>
    <xf numFmtId="164" fontId="13" fillId="10" borderId="0" applyNumberFormat="0" applyBorder="0" applyAlignment="0" applyProtection="0"/>
    <xf numFmtId="164" fontId="13" fillId="3" borderId="0" applyNumberFormat="0" applyBorder="0" applyAlignment="0" applyProtection="0"/>
    <xf numFmtId="164" fontId="13" fillId="11" borderId="0" applyNumberFormat="0" applyBorder="0" applyAlignment="0" applyProtection="0"/>
    <xf numFmtId="164" fontId="13" fillId="12" borderId="0" applyNumberFormat="0" applyBorder="0" applyAlignment="0" applyProtection="0"/>
    <xf numFmtId="164" fontId="13" fillId="13" borderId="0" applyNumberFormat="0" applyBorder="0" applyAlignment="0" applyProtection="0"/>
    <xf numFmtId="164" fontId="13" fillId="14" borderId="0" applyNumberFormat="0" applyBorder="0" applyAlignment="0" applyProtection="0"/>
    <xf numFmtId="164" fontId="13" fillId="15" borderId="0" applyNumberFormat="0" applyBorder="0" applyAlignment="0" applyProtection="0"/>
    <xf numFmtId="164" fontId="13" fillId="16" borderId="0" applyNumberFormat="0" applyBorder="0" applyAlignment="0" applyProtection="0"/>
    <xf numFmtId="164" fontId="13" fillId="11" borderId="0" applyNumberFormat="0" applyBorder="0" applyAlignment="0" applyProtection="0"/>
    <xf numFmtId="164" fontId="13" fillId="14" borderId="0" applyNumberFormat="0" applyBorder="0" applyAlignment="0" applyProtection="0"/>
    <xf numFmtId="164" fontId="13" fillId="17" borderId="0" applyNumberFormat="0" applyBorder="0" applyAlignment="0" applyProtection="0"/>
    <xf numFmtId="164" fontId="14" fillId="18" borderId="0" applyNumberFormat="0" applyBorder="0" applyAlignment="0" applyProtection="0"/>
    <xf numFmtId="164" fontId="14" fillId="15" borderId="0" applyNumberFormat="0" applyBorder="0" applyAlignment="0" applyProtection="0"/>
    <xf numFmtId="164" fontId="14" fillId="16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1" borderId="0" applyNumberFormat="0" applyBorder="0" applyAlignment="0" applyProtection="0"/>
    <xf numFmtId="164" fontId="14" fillId="22" borderId="0" applyNumberFormat="0" applyBorder="0" applyAlignment="0" applyProtection="0"/>
    <xf numFmtId="164" fontId="14" fillId="23" borderId="0" applyNumberFormat="0" applyBorder="0" applyAlignment="0" applyProtection="0"/>
    <xf numFmtId="164" fontId="14" fillId="24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5" borderId="0" applyNumberFormat="0" applyBorder="0" applyAlignment="0" applyProtection="0"/>
    <xf numFmtId="164" fontId="15" fillId="13" borderId="1" applyNumberFormat="0" applyAlignment="0" applyProtection="0"/>
    <xf numFmtId="164" fontId="16" fillId="26" borderId="2" applyNumberFormat="0" applyAlignment="0" applyProtection="0"/>
    <xf numFmtId="164" fontId="17" fillId="26" borderId="1" applyNumberFormat="0" applyAlignment="0" applyProtection="0"/>
    <xf numFmtId="164" fontId="18" fillId="0" borderId="3" applyNumberFormat="0" applyFill="0" applyAlignment="0" applyProtection="0"/>
    <xf numFmtId="164" fontId="19" fillId="0" borderId="4" applyNumberFormat="0" applyFill="0" applyAlignment="0" applyProtection="0"/>
    <xf numFmtId="164" fontId="20" fillId="0" borderId="5" applyNumberFormat="0" applyFill="0" applyAlignment="0" applyProtection="0"/>
    <xf numFmtId="164" fontId="20" fillId="0" borderId="0" applyNumberFormat="0" applyFill="0" applyBorder="0" applyAlignment="0" applyProtection="0"/>
    <xf numFmtId="164" fontId="21" fillId="0" borderId="6" applyNumberFormat="0" applyFill="0" applyAlignment="0" applyProtection="0"/>
    <xf numFmtId="164" fontId="22" fillId="27" borderId="7" applyNumberFormat="0" applyAlignment="0" applyProtection="0"/>
    <xf numFmtId="164" fontId="23" fillId="0" borderId="0" applyNumberFormat="0" applyFill="0" applyBorder="0" applyAlignment="0" applyProtection="0"/>
    <xf numFmtId="164" fontId="24" fillId="28" borderId="0" applyNumberFormat="0" applyBorder="0" applyAlignment="0" applyProtection="0"/>
    <xf numFmtId="164" fontId="1" fillId="0" borderId="0">
      <alignment/>
      <protection/>
    </xf>
    <xf numFmtId="164" fontId="25" fillId="10" borderId="0" applyNumberFormat="0" applyBorder="0" applyAlignment="0" applyProtection="0"/>
    <xf numFmtId="164" fontId="26" fillId="0" borderId="0" applyNumberFormat="0" applyFill="0" applyBorder="0" applyAlignment="0" applyProtection="0"/>
    <xf numFmtId="164" fontId="0" fillId="2" borderId="8" applyNumberFormat="0" applyAlignment="0" applyProtection="0"/>
    <xf numFmtId="164" fontId="27" fillId="0" borderId="9" applyNumberFormat="0" applyFill="0" applyAlignment="0" applyProtection="0"/>
    <xf numFmtId="164" fontId="28" fillId="0" borderId="0" applyNumberFormat="0" applyFill="0" applyBorder="0" applyAlignment="0" applyProtection="0"/>
    <xf numFmtId="164" fontId="29" fillId="3" borderId="0" applyNumberFormat="0" applyBorder="0" applyAlignment="0" applyProtection="0"/>
  </cellStyleXfs>
  <cellXfs count="50">
    <xf numFmtId="164" fontId="0" fillId="0" borderId="0" xfId="0" applyAlignment="1">
      <alignment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31" fillId="0" borderId="0" xfId="0" applyFont="1" applyBorder="1" applyAlignment="1">
      <alignment wrapText="1"/>
    </xf>
    <xf numFmtId="164" fontId="32" fillId="0" borderId="0" xfId="71" applyFont="1" applyBorder="1" applyAlignment="1">
      <alignment horizontal="center"/>
      <protection/>
    </xf>
    <xf numFmtId="164" fontId="30" fillId="0" borderId="0" xfId="0" applyFont="1" applyFill="1" applyAlignment="1">
      <alignment vertical="top" wrapText="1"/>
    </xf>
    <xf numFmtId="164" fontId="32" fillId="0" borderId="0" xfId="71" applyFont="1" applyFill="1" applyBorder="1" applyAlignment="1">
      <alignment horizontal="center"/>
      <protection/>
    </xf>
    <xf numFmtId="164" fontId="31" fillId="0" borderId="0" xfId="71" applyFont="1" applyAlignment="1">
      <alignment horizontal="left"/>
      <protection/>
    </xf>
    <xf numFmtId="164" fontId="30" fillId="0" borderId="0" xfId="0" applyFont="1" applyFill="1" applyAlignment="1">
      <alignment horizontal="left" vertical="top" wrapText="1"/>
    </xf>
    <xf numFmtId="164" fontId="31" fillId="0" borderId="0" xfId="71" applyFont="1">
      <alignment/>
      <protection/>
    </xf>
    <xf numFmtId="164" fontId="33" fillId="0" borderId="10" xfId="0" applyFont="1" applyFill="1" applyBorder="1" applyAlignment="1">
      <alignment horizontal="center" vertical="center" wrapText="1"/>
    </xf>
    <xf numFmtId="164" fontId="30" fillId="0" borderId="0" xfId="0" applyFont="1" applyFill="1" applyAlignment="1">
      <alignment/>
    </xf>
    <xf numFmtId="164" fontId="0" fillId="0" borderId="0" xfId="0" applyFill="1" applyAlignment="1">
      <alignment/>
    </xf>
    <xf numFmtId="164" fontId="33" fillId="0" borderId="10" xfId="63" applyNumberFormat="1" applyFont="1" applyFill="1" applyBorder="1" applyAlignment="1" applyProtection="1">
      <alignment horizontal="center" vertical="center" wrapText="1"/>
      <protection/>
    </xf>
    <xf numFmtId="164" fontId="33" fillId="0" borderId="10" xfId="69" applyNumberFormat="1" applyFont="1" applyFill="1" applyBorder="1" applyAlignment="1" applyProtection="1">
      <alignment horizontal="center" vertical="top" wrapText="1"/>
      <protection/>
    </xf>
    <xf numFmtId="164" fontId="33" fillId="0" borderId="10" xfId="19" applyNumberFormat="1" applyFont="1" applyFill="1" applyBorder="1" applyAlignment="1" applyProtection="1">
      <alignment horizontal="left" vertical="top" wrapText="1"/>
      <protection/>
    </xf>
    <xf numFmtId="167" fontId="33" fillId="0" borderId="10" xfId="16" applyNumberFormat="1" applyFont="1" applyFill="1" applyBorder="1" applyAlignment="1" applyProtection="1">
      <alignment horizontal="center" vertical="top" wrapText="1"/>
      <protection/>
    </xf>
    <xf numFmtId="169" fontId="32" fillId="0" borderId="10" xfId="18" applyNumberFormat="1" applyFont="1" applyFill="1" applyBorder="1" applyAlignment="1" applyProtection="1">
      <alignment horizontal="right" vertical="top" wrapText="1"/>
      <protection/>
    </xf>
    <xf numFmtId="169" fontId="32" fillId="0" borderId="10" xfId="16" applyNumberFormat="1" applyFont="1" applyFill="1" applyBorder="1" applyAlignment="1" applyProtection="1">
      <alignment horizontal="right" vertical="top" wrapText="1"/>
      <protection/>
    </xf>
    <xf numFmtId="169" fontId="32" fillId="0" borderId="10" xfId="0" applyNumberFormat="1" applyFont="1" applyFill="1" applyBorder="1" applyAlignment="1">
      <alignment vertical="top" wrapText="1"/>
    </xf>
    <xf numFmtId="164" fontId="34" fillId="0" borderId="10" xfId="19" applyNumberFormat="1" applyFont="1" applyFill="1" applyBorder="1" applyAlignment="1" applyProtection="1">
      <alignment horizontal="left" vertical="top" wrapText="1"/>
      <protection/>
    </xf>
    <xf numFmtId="167" fontId="34" fillId="0" borderId="10" xfId="16" applyNumberFormat="1" applyFont="1" applyFill="1" applyBorder="1" applyAlignment="1" applyProtection="1">
      <alignment horizontal="center" vertical="top" wrapText="1"/>
      <protection/>
    </xf>
    <xf numFmtId="169" fontId="31" fillId="0" borderId="10" xfId="16" applyNumberFormat="1" applyFont="1" applyFill="1" applyBorder="1" applyAlignment="1" applyProtection="1">
      <alignment horizontal="right" vertical="top" wrapText="1"/>
      <protection/>
    </xf>
    <xf numFmtId="169" fontId="31" fillId="0" borderId="10" xfId="18" applyNumberFormat="1" applyFont="1" applyFill="1" applyBorder="1" applyAlignment="1" applyProtection="1">
      <alignment horizontal="right" vertical="top" wrapText="1"/>
      <protection/>
    </xf>
    <xf numFmtId="168" fontId="34" fillId="0" borderId="10" xfId="18" applyFont="1" applyFill="1" applyBorder="1" applyAlignment="1" applyProtection="1">
      <alignment horizontal="left" vertical="top" wrapText="1"/>
      <protection/>
    </xf>
    <xf numFmtId="169" fontId="31" fillId="0" borderId="10" xfId="0" applyNumberFormat="1" applyFont="1" applyFill="1" applyBorder="1" applyAlignment="1">
      <alignment vertical="top"/>
    </xf>
    <xf numFmtId="168" fontId="33" fillId="0" borderId="10" xfId="18" applyFont="1" applyFill="1" applyBorder="1" applyAlignment="1" applyProtection="1">
      <alignment horizontal="left" vertical="top" wrapText="1"/>
      <protection/>
    </xf>
    <xf numFmtId="164" fontId="34" fillId="0" borderId="10" xfId="17" applyNumberFormat="1" applyFont="1" applyFill="1" applyBorder="1" applyAlignment="1" applyProtection="1">
      <alignment horizontal="left" vertical="top" wrapText="1"/>
      <protection/>
    </xf>
    <xf numFmtId="169" fontId="31" fillId="0" borderId="10" xfId="15" applyNumberFormat="1" applyFont="1" applyFill="1" applyBorder="1" applyAlignment="1" applyProtection="1">
      <alignment horizontal="right" vertical="top" wrapText="1"/>
      <protection/>
    </xf>
    <xf numFmtId="164" fontId="33" fillId="0" borderId="10" xfId="63" applyNumberFormat="1" applyFont="1" applyFill="1" applyBorder="1" applyAlignment="1" applyProtection="1">
      <alignment horizontal="left" vertical="top" wrapText="1"/>
      <protection/>
    </xf>
    <xf numFmtId="164" fontId="32" fillId="0" borderId="10" xfId="0" applyFont="1" applyFill="1" applyBorder="1" applyAlignment="1">
      <alignment wrapText="1"/>
    </xf>
    <xf numFmtId="164" fontId="32" fillId="0" borderId="0" xfId="0" applyFont="1" applyFill="1" applyBorder="1" applyAlignment="1">
      <alignment wrapText="1"/>
    </xf>
    <xf numFmtId="167" fontId="33" fillId="0" borderId="0" xfId="16" applyNumberFormat="1" applyFont="1" applyFill="1" applyBorder="1" applyAlignment="1" applyProtection="1">
      <alignment horizontal="center" vertical="top" wrapText="1"/>
      <protection/>
    </xf>
    <xf numFmtId="169" fontId="31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8" applyNumberFormat="1" applyFont="1" applyFill="1" applyBorder="1" applyAlignment="1" applyProtection="1">
      <alignment horizontal="right" vertical="top" wrapText="1"/>
      <protection/>
    </xf>
    <xf numFmtId="164" fontId="34" fillId="0" borderId="0" xfId="0" applyFont="1" applyFill="1" applyAlignment="1">
      <alignment vertical="top" wrapText="1"/>
    </xf>
    <xf numFmtId="164" fontId="31" fillId="0" borderId="0" xfId="71" applyFont="1" applyFill="1" applyBorder="1" applyAlignment="1">
      <alignment wrapText="1"/>
      <protection/>
    </xf>
    <xf numFmtId="164" fontId="31" fillId="0" borderId="0" xfId="0" applyFont="1" applyFill="1" applyAlignment="1">
      <alignment/>
    </xf>
    <xf numFmtId="164" fontId="31" fillId="0" borderId="0" xfId="71" applyFont="1" applyFill="1">
      <alignment/>
      <protection/>
    </xf>
    <xf numFmtId="164" fontId="31" fillId="0" borderId="0" xfId="71" applyFont="1" applyFill="1" applyAlignment="1">
      <alignment horizontal="center"/>
      <protection/>
    </xf>
    <xf numFmtId="169" fontId="34" fillId="0" borderId="0" xfId="0" applyNumberFormat="1" applyFont="1" applyFill="1" applyAlignment="1">
      <alignment vertical="top" wrapText="1"/>
    </xf>
    <xf numFmtId="164" fontId="34" fillId="0" borderId="0" xfId="0" applyFont="1" applyFill="1" applyBorder="1" applyAlignment="1">
      <alignment horizontal="center" wrapText="1"/>
    </xf>
    <xf numFmtId="164" fontId="31" fillId="0" borderId="0" xfId="0" applyFont="1" applyFill="1" applyAlignment="1">
      <alignment vertical="top" wrapText="1"/>
    </xf>
    <xf numFmtId="164" fontId="31" fillId="0" borderId="0" xfId="71" applyFont="1" applyFill="1" applyAlignment="1">
      <alignment/>
      <protection/>
    </xf>
    <xf numFmtId="164" fontId="31" fillId="0" borderId="0" xfId="0" applyFont="1" applyFill="1" applyBorder="1" applyAlignment="1">
      <alignment vertical="top" wrapText="1"/>
    </xf>
    <xf numFmtId="169" fontId="30" fillId="0" borderId="0" xfId="0" applyNumberFormat="1" applyFont="1" applyFill="1" applyAlignment="1">
      <alignment vertical="top" wrapText="1"/>
    </xf>
    <xf numFmtId="164" fontId="31" fillId="0" borderId="0" xfId="0" applyFont="1" applyFill="1" applyBorder="1" applyAlignment="1">
      <alignment horizontal="center" wrapText="1"/>
    </xf>
    <xf numFmtId="169" fontId="30" fillId="0" borderId="0" xfId="0" applyNumberFormat="1" applyFont="1" applyFill="1" applyAlignment="1">
      <alignment/>
    </xf>
    <xf numFmtId="169" fontId="31" fillId="29" borderId="10" xfId="16" applyNumberFormat="1" applyFont="1" applyFill="1" applyBorder="1" applyAlignment="1" applyProtection="1">
      <alignment horizontal="right" vertical="top" wrapText="1"/>
      <protection/>
    </xf>
  </cellXfs>
  <cellStyles count="6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60% - Акцент1" xfId="48"/>
    <cellStyle name="60% - Акцент2" xfId="49"/>
    <cellStyle name="60% - Акцент3" xfId="50"/>
    <cellStyle name="60% - Акцент4" xfId="51"/>
    <cellStyle name="60% - Акцент5" xfId="52"/>
    <cellStyle name="60% - Акцент6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Связанная ячейка" xfId="75"/>
    <cellStyle name="Текст предупреждения" xfId="76"/>
    <cellStyle name="Хороший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CCC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2F9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67"/>
  <sheetViews>
    <sheetView view="pageBreakPreview" zoomScale="75" zoomScaleSheetLayoutView="75" workbookViewId="0" topLeftCell="A46">
      <selection activeCell="H55" sqref="H55"/>
    </sheetView>
  </sheetViews>
  <sheetFormatPr defaultColWidth="8.00390625" defaultRowHeight="12.75"/>
  <cols>
    <col min="1" max="1" width="28.625" style="0" customWidth="1"/>
    <col min="2" max="2" width="5.75390625" style="0" customWidth="1"/>
    <col min="3" max="3" width="12.50390625" style="0" customWidth="1"/>
    <col min="4" max="4" width="13.00390625" style="0" customWidth="1"/>
    <col min="5" max="5" width="9.50390625" style="0" customWidth="1"/>
    <col min="6" max="6" width="9.875" style="0" customWidth="1"/>
    <col min="7" max="7" width="9.50390625" style="0" customWidth="1"/>
    <col min="8" max="8" width="11.50390625" style="0" customWidth="1"/>
    <col min="9" max="9" width="9.875" style="0" customWidth="1"/>
    <col min="10" max="10" width="10.375" style="0" customWidth="1"/>
    <col min="11" max="12" width="9.625" style="0" customWidth="1"/>
    <col min="13" max="13" width="10.875" style="0" customWidth="1"/>
    <col min="14" max="14" width="10.75390625" style="0" customWidth="1"/>
    <col min="15" max="15" width="10.50390625" style="0" customWidth="1"/>
    <col min="16" max="16" width="13.50390625" style="0" hidden="1" customWidth="1"/>
    <col min="17" max="17" width="9.50390625" style="0" customWidth="1"/>
    <col min="18" max="18" width="10.125" style="0" customWidth="1"/>
    <col min="19" max="19" width="11.50390625" style="0" customWidth="1"/>
    <col min="20" max="20" width="10.75390625" style="0" customWidth="1"/>
    <col min="21" max="21" width="10.625" style="0" customWidth="1"/>
    <col min="22" max="22" width="11.50390625" style="0" customWidth="1"/>
    <col min="23" max="16384" width="8.87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  <c r="R2" s="3"/>
      <c r="S2" s="3"/>
      <c r="T2" s="3"/>
      <c r="U2" s="3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">
      <c r="A9" s="7" t="s">
        <v>5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">
      <c r="A10" s="9" t="s">
        <v>6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  <c r="F12" s="10"/>
      <c r="G12" s="10"/>
      <c r="H12" s="10" t="s">
        <v>12</v>
      </c>
      <c r="I12" s="10" t="s">
        <v>13</v>
      </c>
      <c r="J12" s="10"/>
      <c r="K12" s="10"/>
      <c r="L12" s="10" t="s">
        <v>14</v>
      </c>
      <c r="M12" s="10" t="s">
        <v>15</v>
      </c>
      <c r="N12" s="10"/>
      <c r="O12" s="10"/>
      <c r="P12" s="10"/>
      <c r="Q12" s="10" t="s">
        <v>16</v>
      </c>
      <c r="R12" s="10" t="s">
        <v>17</v>
      </c>
      <c r="S12" s="10"/>
      <c r="T12" s="10"/>
      <c r="U12" s="10" t="s">
        <v>18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19</v>
      </c>
      <c r="F14" s="13" t="s">
        <v>20</v>
      </c>
      <c r="G14" s="13" t="s">
        <v>21</v>
      </c>
      <c r="H14" s="10"/>
      <c r="I14" s="13" t="s">
        <v>22</v>
      </c>
      <c r="J14" s="13" t="s">
        <v>23</v>
      </c>
      <c r="K14" s="13" t="s">
        <v>24</v>
      </c>
      <c r="L14" s="10"/>
      <c r="M14" s="13" t="s">
        <v>25</v>
      </c>
      <c r="N14" s="13" t="s">
        <v>26</v>
      </c>
      <c r="O14" s="13" t="s">
        <v>27</v>
      </c>
      <c r="P14" s="13"/>
      <c r="Q14" s="10"/>
      <c r="R14" s="13" t="s">
        <v>28</v>
      </c>
      <c r="S14" s="13" t="s">
        <v>29</v>
      </c>
      <c r="T14" s="13" t="s">
        <v>30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">
      <c r="A15" s="14" t="s">
        <v>31</v>
      </c>
      <c r="B15" s="14" t="s">
        <v>32</v>
      </c>
      <c r="C15" s="14" t="s">
        <v>33</v>
      </c>
      <c r="D15" s="14">
        <v>4</v>
      </c>
      <c r="E15" s="14" t="s">
        <v>34</v>
      </c>
      <c r="F15" s="14" t="s">
        <v>35</v>
      </c>
      <c r="G15" s="14" t="s">
        <v>36</v>
      </c>
      <c r="H15" s="14" t="s">
        <v>37</v>
      </c>
      <c r="I15" s="14" t="s">
        <v>38</v>
      </c>
      <c r="J15" s="14" t="s">
        <v>39</v>
      </c>
      <c r="K15" s="14" t="s">
        <v>40</v>
      </c>
      <c r="L15" s="14" t="s">
        <v>41</v>
      </c>
      <c r="M15" s="14" t="s">
        <v>42</v>
      </c>
      <c r="N15" s="14" t="s">
        <v>43</v>
      </c>
      <c r="O15" s="14" t="s">
        <v>44</v>
      </c>
      <c r="P15" s="14"/>
      <c r="Q15" s="14" t="s">
        <v>45</v>
      </c>
      <c r="R15" s="14" t="s">
        <v>46</v>
      </c>
      <c r="S15" s="14" t="s">
        <v>47</v>
      </c>
      <c r="T15" s="14" t="s">
        <v>48</v>
      </c>
      <c r="U15" s="14" t="s">
        <v>49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50</v>
      </c>
      <c r="B16" s="16" t="s">
        <v>51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52</v>
      </c>
      <c r="B17" s="21" t="s">
        <v>53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54</v>
      </c>
      <c r="B18" s="16" t="s">
        <v>55</v>
      </c>
      <c r="C18" s="17">
        <f>D18</f>
        <v>186728.4</v>
      </c>
      <c r="D18" s="17">
        <f>H18+L18+Q18+U18</f>
        <v>186728.4</v>
      </c>
      <c r="E18" s="17">
        <f>E20+E23</f>
        <v>9247</v>
      </c>
      <c r="F18" s="17">
        <f>F20+F23</f>
        <v>9404</v>
      </c>
      <c r="G18" s="17">
        <f>G20+G23</f>
        <v>6960</v>
      </c>
      <c r="H18" s="17">
        <f>H20+H23</f>
        <v>25611</v>
      </c>
      <c r="I18" s="17">
        <f>I20+I23</f>
        <v>15158</v>
      </c>
      <c r="J18" s="17">
        <f>J20+J23</f>
        <v>16858</v>
      </c>
      <c r="K18" s="17">
        <f>K20+K23</f>
        <v>21690</v>
      </c>
      <c r="L18" s="17">
        <f>L20+L23</f>
        <v>53706</v>
      </c>
      <c r="M18" s="17">
        <f>M20+M23</f>
        <v>41600</v>
      </c>
      <c r="N18" s="17">
        <f>N20+N23</f>
        <v>17577</v>
      </c>
      <c r="O18" s="17">
        <f>O20+O23</f>
        <v>12559</v>
      </c>
      <c r="P18" s="17">
        <f>P20+P23</f>
        <v>0</v>
      </c>
      <c r="Q18" s="17">
        <f>Q20+Q23</f>
        <v>71736</v>
      </c>
      <c r="R18" s="17">
        <f>R20+R23</f>
        <v>16170.1</v>
      </c>
      <c r="S18" s="17">
        <f>S20+S23</f>
        <v>11087.8</v>
      </c>
      <c r="T18" s="17">
        <f>T20+T23</f>
        <v>8417.5</v>
      </c>
      <c r="U18" s="17">
        <f>U20+U23</f>
        <v>35675.4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56</v>
      </c>
      <c r="B19" s="16"/>
      <c r="C19" s="17"/>
      <c r="D19" s="18"/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4" t="s">
        <v>57</v>
      </c>
      <c r="B20" s="21" t="s">
        <v>58</v>
      </c>
      <c r="C20" s="18">
        <f>C21+C22</f>
        <v>66808</v>
      </c>
      <c r="D20" s="18">
        <f>D21+D22</f>
        <v>66808</v>
      </c>
      <c r="E20" s="18">
        <f>E21+E22</f>
        <v>4733</v>
      </c>
      <c r="F20" s="18">
        <f>F21+F22</f>
        <v>5886</v>
      </c>
      <c r="G20" s="18">
        <f>G21+G22</f>
        <v>3643</v>
      </c>
      <c r="H20" s="18">
        <f>H21+H22</f>
        <v>14262</v>
      </c>
      <c r="I20" s="18">
        <f>I21+I22</f>
        <v>6939</v>
      </c>
      <c r="J20" s="18">
        <f>J21+J22</f>
        <v>3840</v>
      </c>
      <c r="K20" s="18">
        <f>K21+K22</f>
        <v>3693</v>
      </c>
      <c r="L20" s="18">
        <f>L21+L22</f>
        <v>14472</v>
      </c>
      <c r="M20" s="18">
        <f>M21+M22</f>
        <v>6786</v>
      </c>
      <c r="N20" s="18">
        <f>N21+N22</f>
        <v>3857</v>
      </c>
      <c r="O20" s="18">
        <f>O21+O22</f>
        <v>3641</v>
      </c>
      <c r="P20" s="18">
        <f>P21+P22</f>
        <v>0</v>
      </c>
      <c r="Q20" s="18">
        <f>Q21+Q22</f>
        <v>14284</v>
      </c>
      <c r="R20" s="18">
        <f>R21+R22</f>
        <v>9951</v>
      </c>
      <c r="S20" s="18">
        <f>S21+S22</f>
        <v>7140</v>
      </c>
      <c r="T20" s="18">
        <f>T21+T22</f>
        <v>6699</v>
      </c>
      <c r="U20" s="18">
        <f>U21+U22</f>
        <v>23790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4" t="s">
        <v>59</v>
      </c>
      <c r="B21" s="21"/>
      <c r="C21" s="22">
        <f aca="true" t="shared" si="0" ref="C21:C25">D21</f>
        <v>5500</v>
      </c>
      <c r="D21" s="22">
        <f aca="true" t="shared" si="1" ref="D21:D22">H21+L21+Q21+U21</f>
        <v>5500</v>
      </c>
      <c r="E21" s="22">
        <v>331</v>
      </c>
      <c r="F21" s="22">
        <v>284</v>
      </c>
      <c r="G21" s="22">
        <v>635</v>
      </c>
      <c r="H21" s="22">
        <f aca="true" t="shared" si="2" ref="H21:H22">E21+F21+G21</f>
        <v>1250</v>
      </c>
      <c r="I21" s="22">
        <v>432</v>
      </c>
      <c r="J21" s="22">
        <v>333</v>
      </c>
      <c r="K21" s="22">
        <v>685</v>
      </c>
      <c r="L21" s="22">
        <f aca="true" t="shared" si="3" ref="L21:L22">I21+J21+K21</f>
        <v>1450</v>
      </c>
      <c r="M21" s="22">
        <v>332</v>
      </c>
      <c r="N21" s="22">
        <v>403</v>
      </c>
      <c r="O21" s="22">
        <v>685</v>
      </c>
      <c r="P21" s="22"/>
      <c r="Q21" s="22">
        <f aca="true" t="shared" si="4" ref="Q21:Q22">M21+N21+O21</f>
        <v>1420</v>
      </c>
      <c r="R21" s="22">
        <v>334</v>
      </c>
      <c r="S21" s="22">
        <v>333</v>
      </c>
      <c r="T21" s="22">
        <v>713</v>
      </c>
      <c r="U21" s="22">
        <f aca="true" t="shared" si="5" ref="U21:U22">R21+S21+T21</f>
        <v>1380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4" t="s">
        <v>60</v>
      </c>
      <c r="B22" s="21"/>
      <c r="C22" s="22">
        <f t="shared" si="0"/>
        <v>61308</v>
      </c>
      <c r="D22" s="22">
        <f t="shared" si="1"/>
        <v>61308</v>
      </c>
      <c r="E22" s="22">
        <v>4402</v>
      </c>
      <c r="F22" s="22">
        <v>5602</v>
      </c>
      <c r="G22" s="22">
        <v>3008</v>
      </c>
      <c r="H22" s="22">
        <f t="shared" si="2"/>
        <v>13012</v>
      </c>
      <c r="I22" s="22">
        <v>6507</v>
      </c>
      <c r="J22" s="22">
        <v>3507</v>
      </c>
      <c r="K22" s="22">
        <v>3008</v>
      </c>
      <c r="L22" s="22">
        <f t="shared" si="3"/>
        <v>13022</v>
      </c>
      <c r="M22" s="22">
        <v>6454</v>
      </c>
      <c r="N22" s="22">
        <v>3454</v>
      </c>
      <c r="O22" s="22">
        <v>2956</v>
      </c>
      <c r="P22" s="22"/>
      <c r="Q22" s="22">
        <f t="shared" si="4"/>
        <v>12864</v>
      </c>
      <c r="R22" s="22">
        <v>9617</v>
      </c>
      <c r="S22" s="22">
        <v>6807</v>
      </c>
      <c r="T22" s="22">
        <v>5986</v>
      </c>
      <c r="U22" s="22">
        <f t="shared" si="5"/>
        <v>22410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4" t="s">
        <v>61</v>
      </c>
      <c r="B23" s="21" t="s">
        <v>62</v>
      </c>
      <c r="C23" s="18">
        <f t="shared" si="0"/>
        <v>119920.40000000001</v>
      </c>
      <c r="D23" s="18">
        <f>D25+D24</f>
        <v>119920.40000000001</v>
      </c>
      <c r="E23" s="18">
        <f>E25+E24</f>
        <v>4514</v>
      </c>
      <c r="F23" s="18">
        <f>F25+F24</f>
        <v>3518</v>
      </c>
      <c r="G23" s="18">
        <f>G25+G24</f>
        <v>3317</v>
      </c>
      <c r="H23" s="18">
        <f>H25+H24</f>
        <v>11349</v>
      </c>
      <c r="I23" s="18">
        <f>I25+I24</f>
        <v>8219</v>
      </c>
      <c r="J23" s="18">
        <f>J25+J24</f>
        <v>13018</v>
      </c>
      <c r="K23" s="18">
        <f>K25+K24</f>
        <v>17997</v>
      </c>
      <c r="L23" s="18">
        <f>L25+L24</f>
        <v>39234</v>
      </c>
      <c r="M23" s="18">
        <f>M25+M24</f>
        <v>34814</v>
      </c>
      <c r="N23" s="18">
        <f>N25+N24</f>
        <v>13720</v>
      </c>
      <c r="O23" s="18">
        <f>O25+O24</f>
        <v>8918</v>
      </c>
      <c r="P23" s="18">
        <f>P25+P24</f>
        <v>0</v>
      </c>
      <c r="Q23" s="18">
        <f>Q25+Q24</f>
        <v>57452</v>
      </c>
      <c r="R23" s="18">
        <f>R25+R24</f>
        <v>6219.1</v>
      </c>
      <c r="S23" s="18">
        <f>S25+S24</f>
        <v>3947.8</v>
      </c>
      <c r="T23" s="18">
        <f>T25+T24</f>
        <v>1718.5</v>
      </c>
      <c r="U23" s="18">
        <f>U25+U24</f>
        <v>11885.4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4" t="s">
        <v>59</v>
      </c>
      <c r="B24" s="21"/>
      <c r="C24" s="22">
        <f t="shared" si="0"/>
        <v>11038.6</v>
      </c>
      <c r="D24" s="22">
        <f aca="true" t="shared" si="6" ref="D24:D25">H24+L24+Q24+U24</f>
        <v>11038.6</v>
      </c>
      <c r="E24" s="22">
        <v>891</v>
      </c>
      <c r="F24" s="22">
        <v>894</v>
      </c>
      <c r="G24" s="22">
        <v>893</v>
      </c>
      <c r="H24" s="22">
        <f aca="true" t="shared" si="7" ref="H24:H25">E24+F24+G24</f>
        <v>2678</v>
      </c>
      <c r="I24" s="22">
        <v>896</v>
      </c>
      <c r="J24" s="22">
        <v>894</v>
      </c>
      <c r="K24" s="22">
        <v>897</v>
      </c>
      <c r="L24" s="22">
        <f aca="true" t="shared" si="8" ref="L24:L25">I24+J24+K24</f>
        <v>2687</v>
      </c>
      <c r="M24" s="22">
        <v>895</v>
      </c>
      <c r="N24" s="22">
        <v>897</v>
      </c>
      <c r="O24" s="22">
        <v>1195</v>
      </c>
      <c r="P24" s="22"/>
      <c r="Q24" s="22">
        <f aca="true" t="shared" si="9" ref="Q24:Q25">M24+N24+O24</f>
        <v>2987</v>
      </c>
      <c r="R24" s="22">
        <v>896.1</v>
      </c>
      <c r="S24" s="22">
        <v>894</v>
      </c>
      <c r="T24" s="22">
        <v>896.5</v>
      </c>
      <c r="U24" s="22">
        <f aca="true" t="shared" si="10" ref="U24:U25">R24+S24+T24</f>
        <v>2686.6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4" t="s">
        <v>60</v>
      </c>
      <c r="B25" s="21"/>
      <c r="C25" s="22">
        <f t="shared" si="0"/>
        <v>108881.8</v>
      </c>
      <c r="D25" s="22">
        <f t="shared" si="6"/>
        <v>108881.8</v>
      </c>
      <c r="E25" s="25">
        <v>3623</v>
      </c>
      <c r="F25" s="25">
        <v>2624</v>
      </c>
      <c r="G25" s="25">
        <v>2424</v>
      </c>
      <c r="H25" s="22">
        <f t="shared" si="7"/>
        <v>8671</v>
      </c>
      <c r="I25" s="22">
        <v>7323</v>
      </c>
      <c r="J25" s="22">
        <v>12124</v>
      </c>
      <c r="K25" s="22">
        <v>17100</v>
      </c>
      <c r="L25" s="22">
        <f t="shared" si="8"/>
        <v>36547</v>
      </c>
      <c r="M25" s="22">
        <v>33919</v>
      </c>
      <c r="N25" s="22">
        <v>12823</v>
      </c>
      <c r="O25" s="22">
        <v>7723</v>
      </c>
      <c r="P25" s="22"/>
      <c r="Q25" s="22">
        <f t="shared" si="9"/>
        <v>54465</v>
      </c>
      <c r="R25" s="22">
        <v>5323</v>
      </c>
      <c r="S25" s="22">
        <v>3053.8</v>
      </c>
      <c r="T25" s="22">
        <v>822</v>
      </c>
      <c r="U25" s="22">
        <f t="shared" si="10"/>
        <v>9198.8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6" t="s">
        <v>63</v>
      </c>
      <c r="B26" s="16" t="s">
        <v>64</v>
      </c>
      <c r="C26" s="18">
        <f>C28+C30+C32+C34+C36</f>
        <v>186728.4</v>
      </c>
      <c r="D26" s="18">
        <f>D28+D30+D32+D34+D36</f>
        <v>186728.4</v>
      </c>
      <c r="E26" s="18">
        <f>E28+E30+E32+E34+E36</f>
        <v>10781.1</v>
      </c>
      <c r="F26" s="18">
        <f>F28+F30+F32+F34+F36</f>
        <v>14500</v>
      </c>
      <c r="G26" s="18">
        <f>G28+G30+G32+G34+G36</f>
        <v>14500</v>
      </c>
      <c r="H26" s="18">
        <f>H28+H30+H32+H34+H36</f>
        <v>39781.1</v>
      </c>
      <c r="I26" s="18">
        <f>I28+I30+I32+I34+I36</f>
        <v>14500</v>
      </c>
      <c r="J26" s="18">
        <f>J28+J30+J32+J34+J36</f>
        <v>14500</v>
      </c>
      <c r="K26" s="18">
        <f>K28+K30+K32+K34+K36</f>
        <v>14500</v>
      </c>
      <c r="L26" s="18">
        <f>L28+L30+L32+L34+L36</f>
        <v>43500</v>
      </c>
      <c r="M26" s="18">
        <f>M28+M30+M32+M34+M36</f>
        <v>14500</v>
      </c>
      <c r="N26" s="18">
        <f>N28+N30+N32+N34+N36</f>
        <v>14500</v>
      </c>
      <c r="O26" s="18">
        <f>O28+O30+O32+O34+O36</f>
        <v>31550</v>
      </c>
      <c r="P26" s="18">
        <f>P28+P30+P32+P34+P36</f>
        <v>0</v>
      </c>
      <c r="Q26" s="18">
        <f>Q28+Q30+Q32+Q34+Q36</f>
        <v>60550</v>
      </c>
      <c r="R26" s="18">
        <f>R28+R30+R32+R34+R36</f>
        <v>14500</v>
      </c>
      <c r="S26" s="18">
        <f>S28+S30+S32+S34+S36</f>
        <v>14503</v>
      </c>
      <c r="T26" s="18">
        <f>T28+T30+T32+T34+T36</f>
        <v>13894.3</v>
      </c>
      <c r="U26" s="18">
        <f>U28+U30+U32+U34+U36</f>
        <v>42897.3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56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4" t="s">
        <v>65</v>
      </c>
      <c r="B28" s="21" t="s">
        <v>66</v>
      </c>
      <c r="C28" s="22">
        <f aca="true" t="shared" si="11" ref="C28:C33">D28</f>
        <v>100249.8</v>
      </c>
      <c r="D28" s="18">
        <f>D29</f>
        <v>100249.8</v>
      </c>
      <c r="E28" s="18">
        <f>E29</f>
        <v>7000</v>
      </c>
      <c r="F28" s="18">
        <f>F29</f>
        <v>7000</v>
      </c>
      <c r="G28" s="18">
        <f>G29</f>
        <v>7000</v>
      </c>
      <c r="H28" s="18">
        <f>H29</f>
        <v>21000</v>
      </c>
      <c r="I28" s="18">
        <f>I29</f>
        <v>7000</v>
      </c>
      <c r="J28" s="18">
        <f>J29</f>
        <v>7000</v>
      </c>
      <c r="K28" s="18">
        <f>K29</f>
        <v>7000</v>
      </c>
      <c r="L28" s="18">
        <f>L29</f>
        <v>21000</v>
      </c>
      <c r="M28" s="18">
        <f>M29</f>
        <v>7000</v>
      </c>
      <c r="N28" s="18">
        <f>N29</f>
        <v>7000</v>
      </c>
      <c r="O28" s="18">
        <f>O29</f>
        <v>23996</v>
      </c>
      <c r="P28" s="18">
        <f>P29</f>
        <v>0</v>
      </c>
      <c r="Q28" s="18">
        <f>Q29</f>
        <v>37996</v>
      </c>
      <c r="R28" s="18">
        <f>R29</f>
        <v>7000</v>
      </c>
      <c r="S28" s="18">
        <f>S29</f>
        <v>7000</v>
      </c>
      <c r="T28" s="18">
        <f>T29</f>
        <v>6253.8</v>
      </c>
      <c r="U28" s="18">
        <f>U29</f>
        <v>20253.8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4" t="s">
        <v>59</v>
      </c>
      <c r="B29" s="21"/>
      <c r="C29" s="22">
        <f t="shared" si="11"/>
        <v>100249.8</v>
      </c>
      <c r="D29" s="22">
        <f>H29+L29+Q29+U29</f>
        <v>100249.8</v>
      </c>
      <c r="E29" s="22">
        <v>7000</v>
      </c>
      <c r="F29" s="22">
        <v>7000</v>
      </c>
      <c r="G29" s="22">
        <v>7000</v>
      </c>
      <c r="H29" s="22">
        <f>E29+F29+G29</f>
        <v>21000</v>
      </c>
      <c r="I29" s="22">
        <v>7000</v>
      </c>
      <c r="J29" s="22">
        <v>7000</v>
      </c>
      <c r="K29" s="22">
        <v>7000</v>
      </c>
      <c r="L29" s="22">
        <f>I29+J29+K29</f>
        <v>21000</v>
      </c>
      <c r="M29" s="22">
        <v>7000</v>
      </c>
      <c r="N29" s="22">
        <v>7000</v>
      </c>
      <c r="O29" s="22">
        <v>23996</v>
      </c>
      <c r="P29" s="22"/>
      <c r="Q29" s="22">
        <f>M29+N29+O29</f>
        <v>37996</v>
      </c>
      <c r="R29" s="22">
        <v>7000</v>
      </c>
      <c r="S29" s="22">
        <v>7000</v>
      </c>
      <c r="T29" s="22">
        <v>6253.8</v>
      </c>
      <c r="U29" s="22">
        <f>R29+S29+T29</f>
        <v>20253.8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4" t="s">
        <v>67</v>
      </c>
      <c r="B30" s="21" t="s">
        <v>68</v>
      </c>
      <c r="C30" s="18">
        <f t="shared" si="11"/>
        <v>43440.5</v>
      </c>
      <c r="D30" s="18">
        <f>D31</f>
        <v>43440.5</v>
      </c>
      <c r="E30" s="18">
        <f>E31</f>
        <v>3500</v>
      </c>
      <c r="F30" s="18">
        <f>F31</f>
        <v>3500</v>
      </c>
      <c r="G30" s="18">
        <f>G31</f>
        <v>3500</v>
      </c>
      <c r="H30" s="18">
        <f>H31</f>
        <v>10500</v>
      </c>
      <c r="I30" s="18">
        <f>I31</f>
        <v>3500</v>
      </c>
      <c r="J30" s="18">
        <f>J31</f>
        <v>3500</v>
      </c>
      <c r="K30" s="18">
        <f>K31</f>
        <v>3500</v>
      </c>
      <c r="L30" s="18">
        <f>L31</f>
        <v>10500</v>
      </c>
      <c r="M30" s="18">
        <f>M31</f>
        <v>4800</v>
      </c>
      <c r="N30" s="18">
        <f>N31</f>
        <v>3500</v>
      </c>
      <c r="O30" s="18">
        <f>O31</f>
        <v>3500</v>
      </c>
      <c r="P30" s="18">
        <f>P31</f>
        <v>0</v>
      </c>
      <c r="Q30" s="18">
        <f>Q31</f>
        <v>11800</v>
      </c>
      <c r="R30" s="18">
        <f>R31</f>
        <v>3500</v>
      </c>
      <c r="S30" s="18">
        <f>S31</f>
        <v>3500</v>
      </c>
      <c r="T30" s="18">
        <f>T31</f>
        <v>3640.5</v>
      </c>
      <c r="U30" s="18">
        <f>U31</f>
        <v>10640.5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4" t="s">
        <v>59</v>
      </c>
      <c r="B31" s="21"/>
      <c r="C31" s="22">
        <f t="shared" si="11"/>
        <v>43440.5</v>
      </c>
      <c r="D31" s="22">
        <f>H31+L31+Q31+U31</f>
        <v>43440.5</v>
      </c>
      <c r="E31" s="22">
        <v>3500</v>
      </c>
      <c r="F31" s="22">
        <v>3500</v>
      </c>
      <c r="G31" s="22">
        <v>3500</v>
      </c>
      <c r="H31" s="22">
        <f>E31+F31+G31</f>
        <v>10500</v>
      </c>
      <c r="I31" s="22">
        <v>3500</v>
      </c>
      <c r="J31" s="22">
        <v>3500</v>
      </c>
      <c r="K31" s="22">
        <v>3500</v>
      </c>
      <c r="L31" s="22">
        <f>I31+J31+K31</f>
        <v>10500</v>
      </c>
      <c r="M31" s="22">
        <v>4800</v>
      </c>
      <c r="N31" s="22">
        <v>3500</v>
      </c>
      <c r="O31" s="22">
        <v>3500</v>
      </c>
      <c r="P31" s="22"/>
      <c r="Q31" s="22">
        <f>M31+N31+O31</f>
        <v>11800</v>
      </c>
      <c r="R31" s="22">
        <v>3500</v>
      </c>
      <c r="S31" s="22">
        <v>3500</v>
      </c>
      <c r="T31" s="22">
        <v>3640.5</v>
      </c>
      <c r="U31" s="22">
        <f>R31+S31+T31</f>
        <v>10640.5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4" t="s">
        <v>69</v>
      </c>
      <c r="B32" s="21" t="s">
        <v>70</v>
      </c>
      <c r="C32" s="18">
        <f t="shared" si="11"/>
        <v>54</v>
      </c>
      <c r="D32" s="18">
        <f>D33</f>
        <v>54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0</v>
      </c>
      <c r="L32" s="18">
        <f>L33</f>
        <v>0</v>
      </c>
      <c r="M32" s="18">
        <f>M33</f>
        <v>0</v>
      </c>
      <c r="N32" s="18">
        <f>N33</f>
        <v>0</v>
      </c>
      <c r="O32" s="18">
        <f>O33</f>
        <v>54</v>
      </c>
      <c r="P32" s="18">
        <f>P33</f>
        <v>0</v>
      </c>
      <c r="Q32" s="18">
        <f>Q33</f>
        <v>54</v>
      </c>
      <c r="R32" s="18">
        <f>R33</f>
        <v>0</v>
      </c>
      <c r="S32" s="18">
        <f>S33</f>
        <v>0</v>
      </c>
      <c r="T32" s="18">
        <f>T33</f>
        <v>0</v>
      </c>
      <c r="U32" s="18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4" t="s">
        <v>59</v>
      </c>
      <c r="B33" s="21"/>
      <c r="C33" s="22">
        <f t="shared" si="11"/>
        <v>54</v>
      </c>
      <c r="D33" s="22">
        <f>H33+L33+Q33+U33</f>
        <v>54</v>
      </c>
      <c r="E33" s="22"/>
      <c r="F33" s="22"/>
      <c r="G33" s="22"/>
      <c r="H33" s="22">
        <f>E33+F33+G33</f>
        <v>0</v>
      </c>
      <c r="I33" s="22"/>
      <c r="J33" s="22"/>
      <c r="K33" s="22"/>
      <c r="L33" s="22">
        <f>I33+J33+K33</f>
        <v>0</v>
      </c>
      <c r="M33" s="22"/>
      <c r="N33" s="22"/>
      <c r="O33" s="22">
        <v>54</v>
      </c>
      <c r="P33" s="22"/>
      <c r="Q33" s="22">
        <f>M33+N33+O33</f>
        <v>54</v>
      </c>
      <c r="R33" s="22"/>
      <c r="S33" s="22"/>
      <c r="T33" s="22"/>
      <c r="U33" s="22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4" t="s">
        <v>71</v>
      </c>
      <c r="B34" s="21" t="s">
        <v>72</v>
      </c>
      <c r="C34" s="18">
        <f>C35</f>
        <v>3</v>
      </c>
      <c r="D34" s="18">
        <f>D35</f>
        <v>3</v>
      </c>
      <c r="E34" s="18">
        <f>E35</f>
        <v>0</v>
      </c>
      <c r="F34" s="18">
        <f>F35</f>
        <v>0</v>
      </c>
      <c r="G34" s="18">
        <f>G35</f>
        <v>0</v>
      </c>
      <c r="H34" s="18">
        <f>H35</f>
        <v>0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3</v>
      </c>
      <c r="T34" s="18">
        <f>T35</f>
        <v>0</v>
      </c>
      <c r="U34" s="18">
        <f>U35</f>
        <v>3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4" t="s">
        <v>59</v>
      </c>
      <c r="B35" s="21"/>
      <c r="C35" s="22">
        <f aca="true" t="shared" si="12" ref="C35:C42">D35</f>
        <v>3</v>
      </c>
      <c r="D35" s="22">
        <f>H35+L35+Q35+U35</f>
        <v>3</v>
      </c>
      <c r="E35" s="22"/>
      <c r="F35" s="22"/>
      <c r="G35" s="22"/>
      <c r="H35" s="22">
        <f>E35+F35+G35</f>
        <v>0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>
        <v>3</v>
      </c>
      <c r="T35" s="22"/>
      <c r="U35" s="22">
        <f>R35+S35+T35</f>
        <v>3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4" t="s">
        <v>73</v>
      </c>
      <c r="B36" s="21" t="s">
        <v>74</v>
      </c>
      <c r="C36" s="18">
        <f t="shared" si="12"/>
        <v>42981.1</v>
      </c>
      <c r="D36" s="18">
        <f>D37</f>
        <v>42981.1</v>
      </c>
      <c r="E36" s="18">
        <f>E37</f>
        <v>281.1</v>
      </c>
      <c r="F36" s="18">
        <f>F37</f>
        <v>4000</v>
      </c>
      <c r="G36" s="18">
        <f>G37</f>
        <v>4000</v>
      </c>
      <c r="H36" s="18">
        <f>H37</f>
        <v>8281.1</v>
      </c>
      <c r="I36" s="18">
        <f>I37</f>
        <v>4000</v>
      </c>
      <c r="J36" s="18">
        <f>J37</f>
        <v>4000</v>
      </c>
      <c r="K36" s="18">
        <f>K37</f>
        <v>4000</v>
      </c>
      <c r="L36" s="18">
        <f>L37</f>
        <v>12000</v>
      </c>
      <c r="M36" s="18">
        <f>M37</f>
        <v>2700</v>
      </c>
      <c r="N36" s="18">
        <f>N37</f>
        <v>4000</v>
      </c>
      <c r="O36" s="18">
        <f>O37</f>
        <v>4000</v>
      </c>
      <c r="P36" s="18">
        <f>P37</f>
        <v>0</v>
      </c>
      <c r="Q36" s="18">
        <f>Q37</f>
        <v>10700</v>
      </c>
      <c r="R36" s="18">
        <f>R37</f>
        <v>4000</v>
      </c>
      <c r="S36" s="18">
        <f>S37</f>
        <v>4000</v>
      </c>
      <c r="T36" s="18">
        <f>T37</f>
        <v>4000</v>
      </c>
      <c r="U36" s="18">
        <f>U37</f>
        <v>12000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4" t="s">
        <v>59</v>
      </c>
      <c r="B37" s="21"/>
      <c r="C37" s="22">
        <f t="shared" si="12"/>
        <v>42981.1</v>
      </c>
      <c r="D37" s="22">
        <f>H37+L37+Q37+U37</f>
        <v>42981.1</v>
      </c>
      <c r="E37" s="22">
        <v>281.1</v>
      </c>
      <c r="F37" s="22">
        <v>4000</v>
      </c>
      <c r="G37" s="22">
        <v>4000</v>
      </c>
      <c r="H37" s="22">
        <f>E37+F37+G37</f>
        <v>8281.1</v>
      </c>
      <c r="I37" s="22">
        <v>4000</v>
      </c>
      <c r="J37" s="22">
        <v>4000</v>
      </c>
      <c r="K37" s="22">
        <v>4000</v>
      </c>
      <c r="L37" s="22">
        <f>I37+J37+K37</f>
        <v>12000</v>
      </c>
      <c r="M37" s="22">
        <v>2700</v>
      </c>
      <c r="N37" s="22">
        <v>4000</v>
      </c>
      <c r="O37" s="22">
        <v>4000</v>
      </c>
      <c r="P37" s="22"/>
      <c r="Q37" s="22">
        <f>M37+N37+O37</f>
        <v>10700</v>
      </c>
      <c r="R37" s="22">
        <v>4000</v>
      </c>
      <c r="S37" s="22">
        <v>4000</v>
      </c>
      <c r="T37" s="22">
        <v>4000</v>
      </c>
      <c r="U37" s="22">
        <f>R37+S37+T37</f>
        <v>12000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6" t="s">
        <v>75</v>
      </c>
      <c r="B38" s="16" t="s">
        <v>76</v>
      </c>
      <c r="C38" s="18">
        <f t="shared" si="12"/>
        <v>0</v>
      </c>
      <c r="D38" s="18">
        <f>D18-D26</f>
        <v>0</v>
      </c>
      <c r="E38" s="18">
        <f>E18-E26</f>
        <v>-1534.1000000000004</v>
      </c>
      <c r="F38" s="18">
        <f>F18-F26</f>
        <v>-5096</v>
      </c>
      <c r="G38" s="18">
        <f>G18-G26</f>
        <v>-7540</v>
      </c>
      <c r="H38" s="18">
        <f>H18-H26</f>
        <v>-14170.099999999999</v>
      </c>
      <c r="I38" s="18">
        <f>I18-I26</f>
        <v>658</v>
      </c>
      <c r="J38" s="18">
        <f>J18-J26</f>
        <v>2358</v>
      </c>
      <c r="K38" s="18">
        <f>K18-K26</f>
        <v>7190</v>
      </c>
      <c r="L38" s="18">
        <f>L18-L26</f>
        <v>10206</v>
      </c>
      <c r="M38" s="18">
        <f>M18-M26</f>
        <v>27100</v>
      </c>
      <c r="N38" s="18">
        <f>N18-N26</f>
        <v>3077</v>
      </c>
      <c r="O38" s="18">
        <f>O18-O26</f>
        <v>-18991</v>
      </c>
      <c r="P38" s="18">
        <f>P18-P26</f>
        <v>0</v>
      </c>
      <c r="Q38" s="18">
        <f>Q18-Q26</f>
        <v>11186</v>
      </c>
      <c r="R38" s="18">
        <f>R18-R26</f>
        <v>1670.1000000000004</v>
      </c>
      <c r="S38" s="18">
        <f>S18-S26</f>
        <v>-3415.2000000000007</v>
      </c>
      <c r="T38" s="18">
        <f>T18-T26</f>
        <v>-5476.799999999999</v>
      </c>
      <c r="U38" s="18">
        <f>U18-U26</f>
        <v>-7221.9000000000015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26" t="s">
        <v>77</v>
      </c>
      <c r="B39" s="16" t="s">
        <v>78</v>
      </c>
      <c r="C39" s="22">
        <f t="shared" si="12"/>
        <v>0</v>
      </c>
      <c r="D39" s="18">
        <f>-D38</f>
        <v>0</v>
      </c>
      <c r="E39" s="18">
        <f>-E38</f>
        <v>1534.1000000000004</v>
      </c>
      <c r="F39" s="18">
        <f>-F38</f>
        <v>5096</v>
      </c>
      <c r="G39" s="18">
        <f>-G38</f>
        <v>7540</v>
      </c>
      <c r="H39" s="18">
        <f>-H38</f>
        <v>14170.099999999999</v>
      </c>
      <c r="I39" s="18">
        <f>-I38</f>
        <v>-658</v>
      </c>
      <c r="J39" s="18">
        <f>-J38</f>
        <v>-2358</v>
      </c>
      <c r="K39" s="18">
        <f>-K38</f>
        <v>-7190</v>
      </c>
      <c r="L39" s="18">
        <f>-L38</f>
        <v>-10206</v>
      </c>
      <c r="M39" s="18">
        <f>-M38</f>
        <v>-27100</v>
      </c>
      <c r="N39" s="18">
        <f>-N38</f>
        <v>-3077</v>
      </c>
      <c r="O39" s="18">
        <f>-O38</f>
        <v>18991</v>
      </c>
      <c r="P39" s="18">
        <f>-P38</f>
        <v>0</v>
      </c>
      <c r="Q39" s="18">
        <f>-Q38</f>
        <v>-11186</v>
      </c>
      <c r="R39" s="18">
        <f>-R38</f>
        <v>-1670.1000000000004</v>
      </c>
      <c r="S39" s="18">
        <f>-S38</f>
        <v>3415.2000000000007</v>
      </c>
      <c r="T39" s="18">
        <f>-T38</f>
        <v>5476.799999999999</v>
      </c>
      <c r="U39" s="18">
        <f>-U38</f>
        <v>7221.9000000000015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4" t="s">
        <v>59</v>
      </c>
      <c r="B40" s="16"/>
      <c r="C40" s="22">
        <f t="shared" si="12"/>
        <v>170189.8</v>
      </c>
      <c r="D40" s="22">
        <f>-(D21+D24-(D29+D31+D33+D35+D37))</f>
        <v>170189.8</v>
      </c>
      <c r="E40" s="22">
        <f>-(E21+E24-(E29+E31+E33+E35+E37))</f>
        <v>9559.1</v>
      </c>
      <c r="F40" s="22">
        <f>-(F21+F24-(F29+F31+F33+F35+F37))</f>
        <v>13322</v>
      </c>
      <c r="G40" s="22">
        <f>-(G21+G24-(G29+G31+G33+G35+G37))</f>
        <v>12972</v>
      </c>
      <c r="H40" s="22">
        <f>-(H21+H24-(H29+H31+H33+H35+H37))</f>
        <v>35853.1</v>
      </c>
      <c r="I40" s="22">
        <f>-(I21+I24-(I29+I31+I33+I35+I37))</f>
        <v>13172</v>
      </c>
      <c r="J40" s="22">
        <f>-(J21+J24-(J29+J31+J33+J35+J37))</f>
        <v>13273</v>
      </c>
      <c r="K40" s="22">
        <f>-(K21+K24-(K29+K31+K33+K35+K37))</f>
        <v>12918</v>
      </c>
      <c r="L40" s="22">
        <f>-(L21+L24-(L29+L31+L33+L35+L37))</f>
        <v>39363</v>
      </c>
      <c r="M40" s="22">
        <f>-(M21+M24-(M29+M31+M33+M35+M37))</f>
        <v>13273</v>
      </c>
      <c r="N40" s="22">
        <f>-(N21+N24-(N29+N31+N33+N35+N37))</f>
        <v>13200</v>
      </c>
      <c r="O40" s="22">
        <f>-(O21+O24-(O29+O31+O33+O35+O37))</f>
        <v>29670</v>
      </c>
      <c r="P40" s="22">
        <f>-(P21+P24-(P29+P31+P33+P35+P37))</f>
        <v>0</v>
      </c>
      <c r="Q40" s="22">
        <f>-(Q21+Q24-(Q29+Q31+Q33+Q35+Q37))</f>
        <v>56143</v>
      </c>
      <c r="R40" s="22">
        <f>-(R21+R24-(R29+R31+R33+R35+R37))</f>
        <v>13269.9</v>
      </c>
      <c r="S40" s="22">
        <f>-(S21+S24-(S29+S31+S33+S35+S37))</f>
        <v>13276</v>
      </c>
      <c r="T40" s="22">
        <f>-(T21+T24-(T29+T31+T33+T35+T37))</f>
        <v>12284.8</v>
      </c>
      <c r="U40" s="22">
        <f>-(U21+U24-(U29+U31+U33+U35+U37))</f>
        <v>38830.700000000004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4" t="s">
        <v>60</v>
      </c>
      <c r="B41" s="16"/>
      <c r="C41" s="22">
        <f t="shared" si="12"/>
        <v>-170189.8</v>
      </c>
      <c r="D41" s="22">
        <f>-(D22+D25-(0))</f>
        <v>-170189.8</v>
      </c>
      <c r="E41" s="22">
        <f>-(E22+E25-(0))</f>
        <v>-8025</v>
      </c>
      <c r="F41" s="22">
        <f>-(F22+F25-(0))</f>
        <v>-8226</v>
      </c>
      <c r="G41" s="22">
        <f>-(G22+G25-(0))</f>
        <v>-5432</v>
      </c>
      <c r="H41" s="22">
        <f>-(H22+H25-(0))</f>
        <v>-21683</v>
      </c>
      <c r="I41" s="22">
        <f>-(I22+I25-(0))</f>
        <v>-13830</v>
      </c>
      <c r="J41" s="22">
        <f>-(J22+J25-(0))</f>
        <v>-15631</v>
      </c>
      <c r="K41" s="22">
        <f>-(K22+K25-(0))</f>
        <v>-20108</v>
      </c>
      <c r="L41" s="22">
        <f>-(L22+L25-(0))</f>
        <v>-49569</v>
      </c>
      <c r="M41" s="22">
        <f>-(M22+M25-(0))</f>
        <v>-40373</v>
      </c>
      <c r="N41" s="22">
        <f>-(N22+N25-(0))</f>
        <v>-16277</v>
      </c>
      <c r="O41" s="22">
        <f>-(O22+O25-(0))</f>
        <v>-10679</v>
      </c>
      <c r="P41" s="22">
        <f>-(P22+P25-(0))</f>
        <v>0</v>
      </c>
      <c r="Q41" s="22">
        <f>-(Q22+Q25-(0))</f>
        <v>-67329</v>
      </c>
      <c r="R41" s="22">
        <f>-(R22+R25-(0))</f>
        <v>-14940</v>
      </c>
      <c r="S41" s="22">
        <f>-(S22+S25-(0))</f>
        <v>-9860.8</v>
      </c>
      <c r="T41" s="22">
        <f>-(T22+T25-(0))</f>
        <v>-6808</v>
      </c>
      <c r="U41" s="22">
        <f>-(U22+U25-(0))</f>
        <v>-31608.8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26" t="s">
        <v>79</v>
      </c>
      <c r="B42" s="16" t="s">
        <v>80</v>
      </c>
      <c r="C42" s="22">
        <f t="shared" si="12"/>
        <v>-186728.4</v>
      </c>
      <c r="D42" s="18">
        <f>-D18</f>
        <v>-186728.4</v>
      </c>
      <c r="E42" s="18">
        <f>-E18</f>
        <v>-9247</v>
      </c>
      <c r="F42" s="18">
        <f>-F18</f>
        <v>-9404</v>
      </c>
      <c r="G42" s="18">
        <f>-G18</f>
        <v>-6960</v>
      </c>
      <c r="H42" s="18">
        <f>-H18</f>
        <v>-25611</v>
      </c>
      <c r="I42" s="18">
        <f>-I18</f>
        <v>-15158</v>
      </c>
      <c r="J42" s="18">
        <f>-J18</f>
        <v>-16858</v>
      </c>
      <c r="K42" s="18">
        <f>-K18</f>
        <v>-21690</v>
      </c>
      <c r="L42" s="18">
        <f>-L18</f>
        <v>-53706</v>
      </c>
      <c r="M42" s="18">
        <f>-M18</f>
        <v>-41600</v>
      </c>
      <c r="N42" s="18">
        <f>-N18</f>
        <v>-17577</v>
      </c>
      <c r="O42" s="18">
        <f>-O18</f>
        <v>-12559</v>
      </c>
      <c r="P42" s="18">
        <f>-P18</f>
        <v>0</v>
      </c>
      <c r="Q42" s="18">
        <f>-Q18</f>
        <v>-71736</v>
      </c>
      <c r="R42" s="18">
        <f>-R18</f>
        <v>-16170.1</v>
      </c>
      <c r="S42" s="18">
        <f>-S18</f>
        <v>-11087.8</v>
      </c>
      <c r="T42" s="18">
        <f>-T18</f>
        <v>-8417.5</v>
      </c>
      <c r="U42" s="18">
        <f>-U18</f>
        <v>-35675.4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56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4" t="s">
        <v>60</v>
      </c>
      <c r="B44" s="16"/>
      <c r="C44" s="22">
        <f aca="true" t="shared" si="13" ref="C44:C50">D44</f>
        <v>-170189.8</v>
      </c>
      <c r="D44" s="22">
        <f>-(D22+D25)</f>
        <v>-170189.8</v>
      </c>
      <c r="E44" s="22">
        <f>-(E22+E24)</f>
        <v>-5293</v>
      </c>
      <c r="F44" s="22">
        <f>-(F22+F24)</f>
        <v>-6496</v>
      </c>
      <c r="G44" s="22">
        <f>-(G22+G24)</f>
        <v>-3901</v>
      </c>
      <c r="H44" s="22">
        <f>-(H22+H24)</f>
        <v>-15690</v>
      </c>
      <c r="I44" s="22">
        <f>-(I22+I24)</f>
        <v>-7403</v>
      </c>
      <c r="J44" s="22">
        <f>-(J22+J24)</f>
        <v>-4401</v>
      </c>
      <c r="K44" s="22">
        <f>-(K22+K24)</f>
        <v>-3905</v>
      </c>
      <c r="L44" s="22">
        <f>-(L22+L24)</f>
        <v>-15709</v>
      </c>
      <c r="M44" s="22">
        <f>-(M22+M24)</f>
        <v>-7349</v>
      </c>
      <c r="N44" s="22">
        <f>-(N22+N24)</f>
        <v>-4351</v>
      </c>
      <c r="O44" s="22">
        <f>-(O22+O24)</f>
        <v>-4151</v>
      </c>
      <c r="P44" s="22">
        <f>-(P22+P24)</f>
        <v>0</v>
      </c>
      <c r="Q44" s="22">
        <f>-(Q22+Q24)</f>
        <v>-15851</v>
      </c>
      <c r="R44" s="22">
        <f>-(R22+R24)</f>
        <v>-10513.1</v>
      </c>
      <c r="S44" s="22">
        <f>-(S22+S24)</f>
        <v>-7701</v>
      </c>
      <c r="T44" s="22">
        <f>-(T22+T24)</f>
        <v>-6882.5</v>
      </c>
      <c r="U44" s="22">
        <f>-(U22+U24)</f>
        <v>-25096.6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4" t="s">
        <v>59</v>
      </c>
      <c r="B45" s="16"/>
      <c r="C45" s="22">
        <f t="shared" si="13"/>
        <v>-16538.6</v>
      </c>
      <c r="D45" s="22">
        <f>-(D21+D24)</f>
        <v>-16538.6</v>
      </c>
      <c r="E45" s="22">
        <f>-(E21+E25)</f>
        <v>-3954</v>
      </c>
      <c r="F45" s="22">
        <f>-(F21+F25)</f>
        <v>-2908</v>
      </c>
      <c r="G45" s="22">
        <f>-(G21+G25)</f>
        <v>-3059</v>
      </c>
      <c r="H45" s="22">
        <f>-(H21+H25)</f>
        <v>-9921</v>
      </c>
      <c r="I45" s="22">
        <f>-(I21+I25)</f>
        <v>-7755</v>
      </c>
      <c r="J45" s="22">
        <f>-(J21+J25)</f>
        <v>-12457</v>
      </c>
      <c r="K45" s="22">
        <f>-(K21+K25)</f>
        <v>-17785</v>
      </c>
      <c r="L45" s="22">
        <f>-(L21+L25)</f>
        <v>-37997</v>
      </c>
      <c r="M45" s="22">
        <f>-(M21+M25)</f>
        <v>-34251</v>
      </c>
      <c r="N45" s="22">
        <f>-(N21+N25)</f>
        <v>-13226</v>
      </c>
      <c r="O45" s="22">
        <f>-(O21+O25)</f>
        <v>-8408</v>
      </c>
      <c r="P45" s="22">
        <f>-(P21+P25)</f>
        <v>0</v>
      </c>
      <c r="Q45" s="22">
        <f>-(Q21+Q25)</f>
        <v>-55885</v>
      </c>
      <c r="R45" s="22">
        <f>-(R21+R25)</f>
        <v>-5657</v>
      </c>
      <c r="S45" s="22">
        <f>-(S21+S25)</f>
        <v>-3386.8</v>
      </c>
      <c r="T45" s="22">
        <f>-(T21+T25)</f>
        <v>-1535</v>
      </c>
      <c r="U45" s="22">
        <f>-(U21+U25)</f>
        <v>-10578.8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4" t="s">
        <v>81</v>
      </c>
      <c r="B46" s="21" t="s">
        <v>82</v>
      </c>
      <c r="C46" s="22">
        <f t="shared" si="13"/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4" t="s">
        <v>83</v>
      </c>
      <c r="B47" s="21" t="s">
        <v>84</v>
      </c>
      <c r="C47" s="22">
        <f t="shared" si="13"/>
        <v>0</v>
      </c>
      <c r="D47" s="18"/>
      <c r="E47" s="25"/>
      <c r="F47" s="25"/>
      <c r="G47" s="25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7" t="s">
        <v>85</v>
      </c>
      <c r="B48" s="21" t="s">
        <v>86</v>
      </c>
      <c r="C48" s="22">
        <f t="shared" si="13"/>
        <v>0</v>
      </c>
      <c r="D48" s="18"/>
      <c r="E48" s="22"/>
      <c r="F48" s="28"/>
      <c r="G48" s="28"/>
      <c r="H48" s="18"/>
      <c r="I48" s="28"/>
      <c r="J48" s="28"/>
      <c r="K48" s="28"/>
      <c r="L48" s="18"/>
      <c r="M48" s="28"/>
      <c r="N48" s="28"/>
      <c r="O48" s="28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26" t="s">
        <v>87</v>
      </c>
      <c r="B49" s="16" t="s">
        <v>88</v>
      </c>
      <c r="C49" s="22">
        <f t="shared" si="13"/>
        <v>186728.4</v>
      </c>
      <c r="D49" s="18">
        <f>D50</f>
        <v>186728.4</v>
      </c>
      <c r="E49" s="18">
        <f>E50</f>
        <v>10781.1</v>
      </c>
      <c r="F49" s="18">
        <f>F50</f>
        <v>14500</v>
      </c>
      <c r="G49" s="18">
        <f>G50</f>
        <v>14500</v>
      </c>
      <c r="H49" s="18">
        <f>H50</f>
        <v>39781.1</v>
      </c>
      <c r="I49" s="18">
        <f>I50</f>
        <v>14500</v>
      </c>
      <c r="J49" s="18">
        <f>J50</f>
        <v>14500</v>
      </c>
      <c r="K49" s="18">
        <f>K50</f>
        <v>14500</v>
      </c>
      <c r="L49" s="18">
        <f>L50</f>
        <v>43500</v>
      </c>
      <c r="M49" s="18">
        <f>M50</f>
        <v>14500</v>
      </c>
      <c r="N49" s="18">
        <f>N50</f>
        <v>14500</v>
      </c>
      <c r="O49" s="18">
        <f>O50</f>
        <v>31550</v>
      </c>
      <c r="P49" s="18">
        <f>P50</f>
        <v>0</v>
      </c>
      <c r="Q49" s="18">
        <f>Q50</f>
        <v>60550</v>
      </c>
      <c r="R49" s="18">
        <f>R50</f>
        <v>14500</v>
      </c>
      <c r="S49" s="18">
        <f>S50</f>
        <v>14503</v>
      </c>
      <c r="T49" s="18">
        <f>T50</f>
        <v>13894.3</v>
      </c>
      <c r="U49" s="18">
        <f>U50</f>
        <v>42897.3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4" t="s">
        <v>59</v>
      </c>
      <c r="B50" s="16"/>
      <c r="C50" s="22">
        <f t="shared" si="13"/>
        <v>186728.4</v>
      </c>
      <c r="D50" s="22">
        <f>D29+D31+D33+D35+D37</f>
        <v>186728.4</v>
      </c>
      <c r="E50" s="22">
        <f>E29+E31+E33+E35+E37</f>
        <v>10781.1</v>
      </c>
      <c r="F50" s="22">
        <f>F29+F31+F33+F35+F37</f>
        <v>14500</v>
      </c>
      <c r="G50" s="22">
        <f>G29+G31+G33+G35+G37</f>
        <v>14500</v>
      </c>
      <c r="H50" s="22">
        <f>H29+H31+H33+H35+H37</f>
        <v>39781.1</v>
      </c>
      <c r="I50" s="22">
        <f>I29+I31+I33+I35+I37</f>
        <v>14500</v>
      </c>
      <c r="J50" s="22">
        <f>J29+J31+J33+J35+J37</f>
        <v>14500</v>
      </c>
      <c r="K50" s="22">
        <f>K29+K31+K33+K35+K37</f>
        <v>14500</v>
      </c>
      <c r="L50" s="22">
        <f>L29+L31+L33+L35+L37</f>
        <v>43500</v>
      </c>
      <c r="M50" s="22">
        <f>M29+M31+M33+M35+M37</f>
        <v>14500</v>
      </c>
      <c r="N50" s="22">
        <f>N29+N31+N33+N35+N37</f>
        <v>14500</v>
      </c>
      <c r="O50" s="22">
        <f>O29+O31+O33+O35+O37</f>
        <v>31550</v>
      </c>
      <c r="P50" s="22">
        <f>P29+P31+P33+P35+P37</f>
        <v>0</v>
      </c>
      <c r="Q50" s="22">
        <f>Q29+Q31+Q33+Q35+Q37</f>
        <v>60550</v>
      </c>
      <c r="R50" s="22">
        <f>R29+R31+R33+R35+R37</f>
        <v>14500</v>
      </c>
      <c r="S50" s="22">
        <f>S29+S31+S33+S35+S37</f>
        <v>14503</v>
      </c>
      <c r="T50" s="22">
        <f>T29+T31+T33+T35+T37</f>
        <v>13894.3</v>
      </c>
      <c r="U50" s="22">
        <f>U29+U31+U33+U35+U37</f>
        <v>42897.3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56</v>
      </c>
      <c r="B51" s="16"/>
      <c r="C51" s="22"/>
      <c r="D51" s="18"/>
      <c r="E51" s="25"/>
      <c r="F51" s="25"/>
      <c r="G51" s="25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89</v>
      </c>
      <c r="B52" s="21" t="s">
        <v>90</v>
      </c>
      <c r="C52" s="22">
        <f aca="true" t="shared" si="14" ref="C52:C53">D52</f>
        <v>300</v>
      </c>
      <c r="D52" s="18">
        <f>H52+L52+Q52+U52</f>
        <v>300</v>
      </c>
      <c r="E52" s="25"/>
      <c r="F52" s="25"/>
      <c r="G52" s="25"/>
      <c r="H52" s="18">
        <f>E52+F52+G52</f>
        <v>0</v>
      </c>
      <c r="I52" s="22"/>
      <c r="J52" s="22"/>
      <c r="K52" s="22"/>
      <c r="L52" s="18">
        <f>I52+K52+J52</f>
        <v>0</v>
      </c>
      <c r="M52" s="22"/>
      <c r="N52" s="22"/>
      <c r="O52" s="22"/>
      <c r="P52" s="22"/>
      <c r="Q52" s="18">
        <f>M52+N52+O52</f>
        <v>0</v>
      </c>
      <c r="R52" s="22"/>
      <c r="S52" s="22">
        <v>300</v>
      </c>
      <c r="T52" s="22"/>
      <c r="U52" s="18">
        <f>R52+S52+T52</f>
        <v>300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4" t="s">
        <v>91</v>
      </c>
      <c r="B53" s="21" t="s">
        <v>92</v>
      </c>
      <c r="C53" s="22">
        <f t="shared" si="14"/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93</v>
      </c>
      <c r="B54" s="16" t="s">
        <v>94</v>
      </c>
      <c r="C54" s="22">
        <f>C38+(C42+C49)</f>
        <v>0</v>
      </c>
      <c r="D54" s="22">
        <f>D38+(D42+D49)</f>
        <v>0</v>
      </c>
      <c r="E54" s="22">
        <f>E38+(E42+E49)</f>
        <v>0</v>
      </c>
      <c r="F54" s="22">
        <f>F38+(F42+F49)</f>
        <v>0</v>
      </c>
      <c r="G54" s="22">
        <f>G38+(G42+G49)</f>
        <v>0</v>
      </c>
      <c r="H54" s="22">
        <f>H38+(H42+H49)</f>
        <v>0</v>
      </c>
      <c r="I54" s="22">
        <f>I38+(I42+I49)</f>
        <v>0</v>
      </c>
      <c r="J54" s="22">
        <f>J38+(J42+J49)</f>
        <v>0</v>
      </c>
      <c r="K54" s="22">
        <f>K38+(K42+K49)</f>
        <v>0</v>
      </c>
      <c r="L54" s="22">
        <f>L38+(L42+L49)</f>
        <v>0</v>
      </c>
      <c r="M54" s="22">
        <f>M38+(M42+M49)</f>
        <v>0</v>
      </c>
      <c r="N54" s="22">
        <f>N38+(N42+N49)</f>
        <v>0</v>
      </c>
      <c r="O54" s="22">
        <f>O38+(O42+O49)</f>
        <v>0</v>
      </c>
      <c r="P54" s="18">
        <f>P38+P42-P49</f>
        <v>0</v>
      </c>
      <c r="Q54" s="22">
        <f>Q38+(Q42+Q49)</f>
        <v>0</v>
      </c>
      <c r="R54" s="22">
        <f>R38+(R42+R49)</f>
        <v>0</v>
      </c>
      <c r="S54" s="22">
        <f>S38+(S42+S49)</f>
        <v>0</v>
      </c>
      <c r="T54" s="22">
        <f>T38+(T42+T49)</f>
        <v>0</v>
      </c>
      <c r="U54" s="22">
        <f>U38+(U42+U49)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29" t="s">
        <v>95</v>
      </c>
      <c r="B55" s="16" t="s">
        <v>96</v>
      </c>
      <c r="C55" s="22">
        <v>300</v>
      </c>
      <c r="D55" s="18">
        <v>300</v>
      </c>
      <c r="E55" s="22">
        <v>300</v>
      </c>
      <c r="F55" s="22">
        <f>E56</f>
        <v>-1234.1000000000004</v>
      </c>
      <c r="G55" s="22">
        <f>F56</f>
        <v>-6330.1</v>
      </c>
      <c r="H55" s="22">
        <f>E55</f>
        <v>300</v>
      </c>
      <c r="I55" s="22">
        <f>G56</f>
        <v>-13870.1</v>
      </c>
      <c r="J55" s="22">
        <f>I56</f>
        <v>-13212.1</v>
      </c>
      <c r="K55" s="22">
        <f>J56</f>
        <v>-10854.1</v>
      </c>
      <c r="L55" s="22">
        <f>I55</f>
        <v>-13870.1</v>
      </c>
      <c r="M55" s="22">
        <f>K56</f>
        <v>-3664.1000000000004</v>
      </c>
      <c r="N55" s="22">
        <f>M56</f>
        <v>23435.9</v>
      </c>
      <c r="O55" s="22">
        <f>N56</f>
        <v>26512.9</v>
      </c>
      <c r="P55" s="22">
        <f>O56</f>
        <v>7521.9000000000015</v>
      </c>
      <c r="Q55" s="22">
        <f>M55</f>
        <v>-3664.1000000000004</v>
      </c>
      <c r="R55" s="22">
        <f>O56</f>
        <v>7521.9000000000015</v>
      </c>
      <c r="S55" s="22">
        <f>R56</f>
        <v>9192</v>
      </c>
      <c r="T55" s="22">
        <f>S56</f>
        <v>5476.799999999999</v>
      </c>
      <c r="U55" s="22">
        <f>R55</f>
        <v>7521.9000000000015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29" t="s">
        <v>97</v>
      </c>
      <c r="B56" s="16" t="s">
        <v>98</v>
      </c>
      <c r="C56" s="18"/>
      <c r="D56" s="18">
        <v>0</v>
      </c>
      <c r="E56" s="18">
        <f>E55+E18-E26-E52</f>
        <v>-1234.1000000000004</v>
      </c>
      <c r="F56" s="18">
        <f>F55+F18-F26-F52</f>
        <v>-6330.1</v>
      </c>
      <c r="G56" s="18">
        <f>G55+G18-G26-G52</f>
        <v>-13870.1</v>
      </c>
      <c r="H56" s="18">
        <f>H55+H18-H26-H52</f>
        <v>-13870.099999999999</v>
      </c>
      <c r="I56" s="18">
        <f>I55+I18-I26-I52</f>
        <v>-13212.1</v>
      </c>
      <c r="J56" s="18">
        <f>J55+J18-J26-J52</f>
        <v>-10854.1</v>
      </c>
      <c r="K56" s="18">
        <f>K55+K18-K26-K52</f>
        <v>-3664.1000000000004</v>
      </c>
      <c r="L56" s="18">
        <f>L55+L18-L26-L52</f>
        <v>-3664.0999999999985</v>
      </c>
      <c r="M56" s="18">
        <f>M55+M18-M26-M52</f>
        <v>23435.9</v>
      </c>
      <c r="N56" s="18">
        <f>N55+N18-N26-N52</f>
        <v>26512.9</v>
      </c>
      <c r="O56" s="18">
        <f>O55+O18-O26-O52</f>
        <v>7521.9000000000015</v>
      </c>
      <c r="P56" s="18">
        <f>P55+P18-P26-P52</f>
        <v>7521.9000000000015</v>
      </c>
      <c r="Q56" s="18">
        <f>Q55+Q18-Q26-Q52</f>
        <v>7521.899999999994</v>
      </c>
      <c r="R56" s="18">
        <f>R55+R18-R26-R52</f>
        <v>9192</v>
      </c>
      <c r="S56" s="18">
        <f>S55+S18-S26-S52</f>
        <v>5476.799999999999</v>
      </c>
      <c r="T56" s="18">
        <f>T55+T18-T26-T52</f>
        <v>0</v>
      </c>
      <c r="U56" s="18">
        <f>U55+U18-U26-U52</f>
        <v>0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29" t="s">
        <v>99</v>
      </c>
      <c r="B57" s="16" t="s">
        <v>100</v>
      </c>
      <c r="C57" s="22"/>
      <c r="D57" s="22">
        <f>D55-D56</f>
        <v>300</v>
      </c>
      <c r="E57" s="22">
        <f>E55-E56</f>
        <v>1534.1000000000004</v>
      </c>
      <c r="F57" s="22">
        <f>F55-F56</f>
        <v>5096</v>
      </c>
      <c r="G57" s="22">
        <f>G55-G56</f>
        <v>7540</v>
      </c>
      <c r="H57" s="22">
        <f>H55-H56</f>
        <v>14170.099999999999</v>
      </c>
      <c r="I57" s="22">
        <f>I55-I56</f>
        <v>-658</v>
      </c>
      <c r="J57" s="22">
        <f>J55-J56</f>
        <v>-2358</v>
      </c>
      <c r="K57" s="22">
        <f>K55-K56</f>
        <v>-7190</v>
      </c>
      <c r="L57" s="22">
        <f>L55-L56</f>
        <v>-10206.000000000002</v>
      </c>
      <c r="M57" s="22">
        <f>M55-M56</f>
        <v>-27100</v>
      </c>
      <c r="N57" s="22">
        <f>N55-N56</f>
        <v>-3077</v>
      </c>
      <c r="O57" s="22">
        <f>O55-O56</f>
        <v>18991</v>
      </c>
      <c r="P57" s="18">
        <f>P55-P56</f>
        <v>0</v>
      </c>
      <c r="Q57" s="22">
        <f>Q55-Q56</f>
        <v>-11185.999999999995</v>
      </c>
      <c r="R57" s="22">
        <f>R55-R56</f>
        <v>-1670.0999999999985</v>
      </c>
      <c r="S57" s="22">
        <f>S55-S56</f>
        <v>3715.2000000000007</v>
      </c>
      <c r="T57" s="22">
        <f>T55-T56</f>
        <v>5476.799999999999</v>
      </c>
      <c r="U57" s="22">
        <f>U55-U56</f>
        <v>7521.9000000000015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0" t="s">
        <v>101</v>
      </c>
      <c r="B58" s="16" t="s">
        <v>102</v>
      </c>
      <c r="C58" s="22">
        <f>D58</f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30" customHeight="1">
      <c r="A59" s="31"/>
      <c r="B59" s="32"/>
      <c r="C59" s="33"/>
      <c r="D59" s="34"/>
      <c r="E59" s="35"/>
      <c r="F59" s="35"/>
      <c r="G59" s="35"/>
      <c r="H59" s="34"/>
      <c r="I59" s="35"/>
      <c r="J59" s="35"/>
      <c r="K59" s="35"/>
      <c r="L59" s="34"/>
      <c r="M59" s="35"/>
      <c r="N59" s="35"/>
      <c r="O59" s="35"/>
      <c r="P59" s="34"/>
      <c r="Q59" s="34"/>
      <c r="R59" s="35"/>
      <c r="S59" s="35"/>
      <c r="T59" s="35"/>
      <c r="U59" s="34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36"/>
      <c r="B60" s="37" t="s">
        <v>103</v>
      </c>
      <c r="C60" s="37"/>
      <c r="D60" s="37"/>
      <c r="E60" s="37"/>
      <c r="F60" s="37"/>
      <c r="G60" s="37"/>
      <c r="H60" s="38"/>
      <c r="I60" s="39"/>
      <c r="J60" s="11"/>
      <c r="K60" s="40"/>
      <c r="L60" s="36"/>
      <c r="M60" s="41"/>
      <c r="N60" s="41"/>
      <c r="O60" s="36"/>
      <c r="P60" s="36"/>
      <c r="Q60" s="42" t="s">
        <v>104</v>
      </c>
      <c r="R60" s="42"/>
      <c r="S60" s="42"/>
      <c r="T60" s="42"/>
      <c r="U60" s="36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41"/>
      <c r="N61" s="41"/>
      <c r="O61" s="36"/>
      <c r="P61" s="36"/>
      <c r="Q61" s="36"/>
      <c r="R61" s="36"/>
      <c r="S61" s="36"/>
      <c r="T61" s="36"/>
      <c r="U61" s="36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5"/>
      <c r="B62" s="43"/>
      <c r="C62" s="43"/>
      <c r="D62" s="44" t="s">
        <v>105</v>
      </c>
      <c r="E62" s="39"/>
      <c r="F62" s="39"/>
      <c r="G62" s="39"/>
      <c r="H62" s="39"/>
      <c r="I62" s="39"/>
      <c r="J62" s="40" t="s">
        <v>106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5" t="s">
        <v>107</v>
      </c>
      <c r="C63" s="45"/>
      <c r="D63" s="45"/>
      <c r="E63" s="45"/>
      <c r="F63" s="45"/>
      <c r="G63" s="45"/>
      <c r="H63" s="45"/>
      <c r="I63" s="5"/>
      <c r="J63" s="5"/>
      <c r="K63" s="5"/>
      <c r="L63" s="5"/>
      <c r="M63" s="5"/>
      <c r="N63" s="5"/>
      <c r="O63" s="46"/>
      <c r="P63" s="5"/>
      <c r="Q63" s="47" t="s">
        <v>108</v>
      </c>
      <c r="R63" s="47"/>
      <c r="S63" s="47"/>
      <c r="T63" s="47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48"/>
      <c r="D64" s="11"/>
      <c r="E64" s="4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48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48">
        <f>C20+C47</f>
        <v>66808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48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5513888888888889" right="0.2361111111111111" top="0.19652777777777777" bottom="0.19652777777777777" header="0.5118055555555555" footer="0.5118055555555555"/>
  <pageSetup horizontalDpi="300" verticalDpi="300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67"/>
  <sheetViews>
    <sheetView view="pageBreakPreview" zoomScale="75" zoomScaleSheetLayoutView="75" workbookViewId="0" topLeftCell="A3">
      <selection activeCell="E24" sqref="E24"/>
    </sheetView>
  </sheetViews>
  <sheetFormatPr defaultColWidth="8.00390625" defaultRowHeight="12.75"/>
  <cols>
    <col min="1" max="1" width="28.625" style="0" customWidth="1"/>
    <col min="2" max="2" width="5.75390625" style="0" customWidth="1"/>
    <col min="3" max="3" width="12.50390625" style="0" customWidth="1"/>
    <col min="4" max="4" width="13.00390625" style="0" customWidth="1"/>
    <col min="5" max="5" width="9.50390625" style="0" customWidth="1"/>
    <col min="6" max="6" width="9.875" style="0" customWidth="1"/>
    <col min="7" max="7" width="9.50390625" style="0" customWidth="1"/>
    <col min="8" max="8" width="11.50390625" style="0" customWidth="1"/>
    <col min="9" max="9" width="9.875" style="0" customWidth="1"/>
    <col min="10" max="10" width="10.375" style="0" customWidth="1"/>
    <col min="11" max="12" width="9.625" style="0" customWidth="1"/>
    <col min="13" max="13" width="10.875" style="0" customWidth="1"/>
    <col min="14" max="14" width="10.75390625" style="0" customWidth="1"/>
    <col min="15" max="15" width="10.50390625" style="0" customWidth="1"/>
    <col min="16" max="16" width="13.50390625" style="0" hidden="1" customWidth="1"/>
    <col min="17" max="17" width="9.50390625" style="0" customWidth="1"/>
    <col min="18" max="18" width="10.125" style="0" customWidth="1"/>
    <col min="19" max="19" width="11.50390625" style="0" customWidth="1"/>
    <col min="20" max="20" width="10.75390625" style="0" customWidth="1"/>
    <col min="21" max="21" width="10.625" style="0" customWidth="1"/>
    <col min="22" max="22" width="11.50390625" style="0" customWidth="1"/>
    <col min="23" max="16384" width="8.87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  <c r="R2" s="3"/>
      <c r="S2" s="3"/>
      <c r="T2" s="3"/>
      <c r="U2" s="3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109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">
      <c r="A9" s="7" t="s">
        <v>5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">
      <c r="A10" s="9" t="s">
        <v>6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  <c r="F12" s="10"/>
      <c r="G12" s="10"/>
      <c r="H12" s="10" t="s">
        <v>12</v>
      </c>
      <c r="I12" s="10" t="s">
        <v>13</v>
      </c>
      <c r="J12" s="10"/>
      <c r="K12" s="10"/>
      <c r="L12" s="10" t="s">
        <v>14</v>
      </c>
      <c r="M12" s="10" t="s">
        <v>15</v>
      </c>
      <c r="N12" s="10"/>
      <c r="O12" s="10"/>
      <c r="P12" s="10"/>
      <c r="Q12" s="10" t="s">
        <v>16</v>
      </c>
      <c r="R12" s="10" t="s">
        <v>17</v>
      </c>
      <c r="S12" s="10"/>
      <c r="T12" s="10"/>
      <c r="U12" s="10" t="s">
        <v>18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19</v>
      </c>
      <c r="F14" s="13" t="s">
        <v>20</v>
      </c>
      <c r="G14" s="13" t="s">
        <v>21</v>
      </c>
      <c r="H14" s="10"/>
      <c r="I14" s="13" t="s">
        <v>22</v>
      </c>
      <c r="J14" s="13" t="s">
        <v>23</v>
      </c>
      <c r="K14" s="13" t="s">
        <v>24</v>
      </c>
      <c r="L14" s="10"/>
      <c r="M14" s="13" t="s">
        <v>25</v>
      </c>
      <c r="N14" s="13" t="s">
        <v>26</v>
      </c>
      <c r="O14" s="13" t="s">
        <v>27</v>
      </c>
      <c r="P14" s="13"/>
      <c r="Q14" s="10"/>
      <c r="R14" s="13" t="s">
        <v>28</v>
      </c>
      <c r="S14" s="13" t="s">
        <v>29</v>
      </c>
      <c r="T14" s="13" t="s">
        <v>30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">
      <c r="A15" s="14" t="s">
        <v>31</v>
      </c>
      <c r="B15" s="14" t="s">
        <v>32</v>
      </c>
      <c r="C15" s="14" t="s">
        <v>33</v>
      </c>
      <c r="D15" s="14">
        <v>4</v>
      </c>
      <c r="E15" s="14" t="s">
        <v>34</v>
      </c>
      <c r="F15" s="14" t="s">
        <v>35</v>
      </c>
      <c r="G15" s="14" t="s">
        <v>36</v>
      </c>
      <c r="H15" s="14" t="s">
        <v>37</v>
      </c>
      <c r="I15" s="14" t="s">
        <v>38</v>
      </c>
      <c r="J15" s="14" t="s">
        <v>39</v>
      </c>
      <c r="K15" s="14" t="s">
        <v>40</v>
      </c>
      <c r="L15" s="14" t="s">
        <v>41</v>
      </c>
      <c r="M15" s="14" t="s">
        <v>42</v>
      </c>
      <c r="N15" s="14" t="s">
        <v>43</v>
      </c>
      <c r="O15" s="14" t="s">
        <v>44</v>
      </c>
      <c r="P15" s="14"/>
      <c r="Q15" s="14" t="s">
        <v>45</v>
      </c>
      <c r="R15" s="14" t="s">
        <v>46</v>
      </c>
      <c r="S15" s="14" t="s">
        <v>47</v>
      </c>
      <c r="T15" s="14" t="s">
        <v>48</v>
      </c>
      <c r="U15" s="14" t="s">
        <v>49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50</v>
      </c>
      <c r="B16" s="16" t="s">
        <v>51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52</v>
      </c>
      <c r="B17" s="21" t="s">
        <v>53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54</v>
      </c>
      <c r="B18" s="16" t="s">
        <v>55</v>
      </c>
      <c r="C18" s="17">
        <f>D18</f>
        <v>205659.3</v>
      </c>
      <c r="D18" s="17">
        <f>H18+L18+Q18+U18</f>
        <v>205659.3</v>
      </c>
      <c r="E18" s="17">
        <f>E20+E23</f>
        <v>84797.90000000001</v>
      </c>
      <c r="F18" s="17">
        <f>F20+F23</f>
        <v>27999.9</v>
      </c>
      <c r="G18" s="17">
        <f>G20+G23</f>
        <v>5295</v>
      </c>
      <c r="H18" s="17">
        <f>H20+H23</f>
        <v>118092.8</v>
      </c>
      <c r="I18" s="17">
        <f>I20+I23</f>
        <v>8658</v>
      </c>
      <c r="J18" s="17">
        <f>J20+J23</f>
        <v>5558</v>
      </c>
      <c r="K18" s="17">
        <f>K20+K23</f>
        <v>6090</v>
      </c>
      <c r="L18" s="17">
        <f>L20+L23</f>
        <v>20306</v>
      </c>
      <c r="M18" s="17">
        <f>M20+M23</f>
        <v>27079.9</v>
      </c>
      <c r="N18" s="17">
        <f>N20+N23</f>
        <v>5577</v>
      </c>
      <c r="O18" s="17">
        <f>O20+O23</f>
        <v>5659</v>
      </c>
      <c r="P18" s="17">
        <f>P20+P23</f>
        <v>0</v>
      </c>
      <c r="Q18" s="17">
        <f>Q20+Q23</f>
        <v>38315.9</v>
      </c>
      <c r="R18" s="17">
        <f>R20+R23</f>
        <v>11670.1</v>
      </c>
      <c r="S18" s="17">
        <f>S20+S23</f>
        <v>8857</v>
      </c>
      <c r="T18" s="17">
        <f>T20+T23</f>
        <v>8417.5</v>
      </c>
      <c r="U18" s="17">
        <f>U20+U23</f>
        <v>28944.6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56</v>
      </c>
      <c r="B19" s="16"/>
      <c r="C19" s="17"/>
      <c r="D19" s="18"/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4" t="s">
        <v>57</v>
      </c>
      <c r="B20" s="21" t="s">
        <v>58</v>
      </c>
      <c r="C20" s="18">
        <f>C21+C22</f>
        <v>66808</v>
      </c>
      <c r="D20" s="18">
        <f>D21+D22</f>
        <v>66808</v>
      </c>
      <c r="E20" s="18">
        <f>E21+E22</f>
        <v>5728.1</v>
      </c>
      <c r="F20" s="18">
        <f>F21+F22</f>
        <v>4955.9</v>
      </c>
      <c r="G20" s="18">
        <f>G21+G22</f>
        <v>3578</v>
      </c>
      <c r="H20" s="18">
        <f>H21+H22</f>
        <v>14262</v>
      </c>
      <c r="I20" s="18">
        <f>I21+I22</f>
        <v>6939</v>
      </c>
      <c r="J20" s="18">
        <f>J21+J22</f>
        <v>3840</v>
      </c>
      <c r="K20" s="18">
        <f>K21+K22</f>
        <v>3693</v>
      </c>
      <c r="L20" s="18">
        <f>L21+L22</f>
        <v>14472</v>
      </c>
      <c r="M20" s="18">
        <f>M21+M22</f>
        <v>6786</v>
      </c>
      <c r="N20" s="18">
        <f>N21+N22</f>
        <v>3857</v>
      </c>
      <c r="O20" s="18">
        <f>O21+O22</f>
        <v>3641</v>
      </c>
      <c r="P20" s="18">
        <f>P21+P22</f>
        <v>0</v>
      </c>
      <c r="Q20" s="18">
        <f>Q21+Q22</f>
        <v>14284</v>
      </c>
      <c r="R20" s="18">
        <f>R21+R22</f>
        <v>9951</v>
      </c>
      <c r="S20" s="18">
        <f>S21+S22</f>
        <v>7140</v>
      </c>
      <c r="T20" s="18">
        <f>T21+T22</f>
        <v>6699</v>
      </c>
      <c r="U20" s="18">
        <f>U21+U22</f>
        <v>23790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4" t="s">
        <v>59</v>
      </c>
      <c r="B21" s="21"/>
      <c r="C21" s="22">
        <f aca="true" t="shared" si="0" ref="C21:C25">D21</f>
        <v>5500</v>
      </c>
      <c r="D21" s="22">
        <f aca="true" t="shared" si="1" ref="D21:D22">H21+L21+Q21+U21</f>
        <v>5500</v>
      </c>
      <c r="E21" s="22">
        <v>593.6</v>
      </c>
      <c r="F21" s="22">
        <v>23.4</v>
      </c>
      <c r="G21" s="22">
        <v>633</v>
      </c>
      <c r="H21" s="22">
        <f aca="true" t="shared" si="2" ref="H21:H22">E21+F21+G21</f>
        <v>1250</v>
      </c>
      <c r="I21" s="22">
        <v>432</v>
      </c>
      <c r="J21" s="22">
        <v>333</v>
      </c>
      <c r="K21" s="22">
        <v>685</v>
      </c>
      <c r="L21" s="22">
        <f aca="true" t="shared" si="3" ref="L21:L22">I21+J21+K21</f>
        <v>1450</v>
      </c>
      <c r="M21" s="22">
        <v>332</v>
      </c>
      <c r="N21" s="22">
        <v>403</v>
      </c>
      <c r="O21" s="22">
        <v>685</v>
      </c>
      <c r="P21" s="22"/>
      <c r="Q21" s="22">
        <f aca="true" t="shared" si="4" ref="Q21:Q22">M21+N21+O21</f>
        <v>1420</v>
      </c>
      <c r="R21" s="22">
        <v>334</v>
      </c>
      <c r="S21" s="22">
        <v>333</v>
      </c>
      <c r="T21" s="22">
        <v>713</v>
      </c>
      <c r="U21" s="22">
        <f aca="true" t="shared" si="5" ref="U21:U22">R21+S21+T21</f>
        <v>1380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4" t="s">
        <v>60</v>
      </c>
      <c r="B22" s="21"/>
      <c r="C22" s="22">
        <f t="shared" si="0"/>
        <v>61308</v>
      </c>
      <c r="D22" s="22">
        <f t="shared" si="1"/>
        <v>61308</v>
      </c>
      <c r="E22" s="22">
        <v>5134.5</v>
      </c>
      <c r="F22" s="22">
        <v>4932.5</v>
      </c>
      <c r="G22" s="22">
        <v>2945</v>
      </c>
      <c r="H22" s="22">
        <f t="shared" si="2"/>
        <v>13012</v>
      </c>
      <c r="I22" s="22">
        <v>6507</v>
      </c>
      <c r="J22" s="22">
        <v>3507</v>
      </c>
      <c r="K22" s="22">
        <v>3008</v>
      </c>
      <c r="L22" s="22">
        <f t="shared" si="3"/>
        <v>13022</v>
      </c>
      <c r="M22" s="22">
        <v>6454</v>
      </c>
      <c r="N22" s="22">
        <v>3454</v>
      </c>
      <c r="O22" s="22">
        <v>2956</v>
      </c>
      <c r="P22" s="22"/>
      <c r="Q22" s="22">
        <f t="shared" si="4"/>
        <v>12864</v>
      </c>
      <c r="R22" s="22">
        <v>9617</v>
      </c>
      <c r="S22" s="22">
        <v>6807</v>
      </c>
      <c r="T22" s="22">
        <v>5986</v>
      </c>
      <c r="U22" s="22">
        <f t="shared" si="5"/>
        <v>22410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4" t="s">
        <v>61</v>
      </c>
      <c r="B23" s="21" t="s">
        <v>62</v>
      </c>
      <c r="C23" s="18">
        <f t="shared" si="0"/>
        <v>138851.30000000002</v>
      </c>
      <c r="D23" s="18">
        <f>D25+D24</f>
        <v>138851.30000000002</v>
      </c>
      <c r="E23" s="18">
        <f>E25+E24</f>
        <v>79069.8</v>
      </c>
      <c r="F23" s="18">
        <f>F25+F24</f>
        <v>23044</v>
      </c>
      <c r="G23" s="18">
        <f>G25+G24</f>
        <v>1717</v>
      </c>
      <c r="H23" s="18">
        <f>H25+H24</f>
        <v>103830.8</v>
      </c>
      <c r="I23" s="18">
        <f>I25+I24</f>
        <v>1719</v>
      </c>
      <c r="J23" s="18">
        <f>J25+J24</f>
        <v>1718</v>
      </c>
      <c r="K23" s="18">
        <f>K25+K24</f>
        <v>2397</v>
      </c>
      <c r="L23" s="18">
        <f>L25+L24</f>
        <v>5834</v>
      </c>
      <c r="M23" s="18">
        <f>M25+M24</f>
        <v>20293.9</v>
      </c>
      <c r="N23" s="18">
        <f>N25+N24</f>
        <v>1720</v>
      </c>
      <c r="O23" s="18">
        <f>O25+O24</f>
        <v>2018</v>
      </c>
      <c r="P23" s="18">
        <f>P25+P24</f>
        <v>0</v>
      </c>
      <c r="Q23" s="18">
        <f>Q25+Q24</f>
        <v>24031.9</v>
      </c>
      <c r="R23" s="18">
        <f>R25+R24</f>
        <v>1719.1</v>
      </c>
      <c r="S23" s="18">
        <f>S25+S24</f>
        <v>1717</v>
      </c>
      <c r="T23" s="18">
        <f>T25+T24</f>
        <v>1718.5</v>
      </c>
      <c r="U23" s="18">
        <f>U25+U24</f>
        <v>5154.6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4" t="s">
        <v>59</v>
      </c>
      <c r="B24" s="21"/>
      <c r="C24" s="22">
        <f t="shared" si="0"/>
        <v>11038.6</v>
      </c>
      <c r="D24" s="22">
        <f aca="true" t="shared" si="6" ref="D24:D25">H24+L24+Q24+U24</f>
        <v>11038.6</v>
      </c>
      <c r="E24" s="22">
        <v>-3109</v>
      </c>
      <c r="F24" s="22">
        <v>4894</v>
      </c>
      <c r="G24" s="22">
        <v>893</v>
      </c>
      <c r="H24" s="22">
        <f aca="true" t="shared" si="7" ref="H24:H25">E24+F24+G24</f>
        <v>2678</v>
      </c>
      <c r="I24" s="22">
        <v>896</v>
      </c>
      <c r="J24" s="22">
        <v>894</v>
      </c>
      <c r="K24" s="22">
        <v>897</v>
      </c>
      <c r="L24" s="22">
        <f aca="true" t="shared" si="8" ref="L24:L25">I24+J24+K24</f>
        <v>2687</v>
      </c>
      <c r="M24" s="22">
        <v>895</v>
      </c>
      <c r="N24" s="22">
        <v>897</v>
      </c>
      <c r="O24" s="22">
        <v>1195</v>
      </c>
      <c r="P24" s="22"/>
      <c r="Q24" s="22">
        <f aca="true" t="shared" si="9" ref="Q24:Q25">M24+N24+O24</f>
        <v>2987</v>
      </c>
      <c r="R24" s="22">
        <v>896.1</v>
      </c>
      <c r="S24" s="22">
        <v>894</v>
      </c>
      <c r="T24" s="22">
        <v>896.5</v>
      </c>
      <c r="U24" s="22">
        <f aca="true" t="shared" si="10" ref="U24:U25">R24+S24+T24</f>
        <v>2686.6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4" t="s">
        <v>60</v>
      </c>
      <c r="B25" s="21"/>
      <c r="C25" s="22">
        <f t="shared" si="0"/>
        <v>127812.70000000001</v>
      </c>
      <c r="D25" s="22">
        <f t="shared" si="6"/>
        <v>127812.70000000001</v>
      </c>
      <c r="E25" s="25">
        <v>82178.8</v>
      </c>
      <c r="F25" s="25">
        <v>18150</v>
      </c>
      <c r="G25" s="25">
        <v>824</v>
      </c>
      <c r="H25" s="22">
        <f t="shared" si="7"/>
        <v>101152.8</v>
      </c>
      <c r="I25" s="22">
        <v>823</v>
      </c>
      <c r="J25" s="22">
        <v>824</v>
      </c>
      <c r="K25" s="22">
        <v>1500</v>
      </c>
      <c r="L25" s="22">
        <f t="shared" si="8"/>
        <v>3147</v>
      </c>
      <c r="M25" s="22">
        <v>19398.9</v>
      </c>
      <c r="N25" s="22">
        <v>823</v>
      </c>
      <c r="O25" s="22">
        <v>823</v>
      </c>
      <c r="P25" s="22"/>
      <c r="Q25" s="22">
        <f t="shared" si="9"/>
        <v>21044.9</v>
      </c>
      <c r="R25" s="22">
        <v>823</v>
      </c>
      <c r="S25" s="22">
        <v>823</v>
      </c>
      <c r="T25" s="22">
        <v>822</v>
      </c>
      <c r="U25" s="22">
        <f t="shared" si="10"/>
        <v>2468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6" t="s">
        <v>63</v>
      </c>
      <c r="B26" s="16" t="s">
        <v>64</v>
      </c>
      <c r="C26" s="18">
        <f>C28+C30+C32+C34+C36</f>
        <v>208409.30000000002</v>
      </c>
      <c r="D26" s="18">
        <f>D28+D30+D32+D34+D36</f>
        <v>208409.30000000002</v>
      </c>
      <c r="E26" s="18">
        <f>E28+E30+E32+E34+E36</f>
        <v>3717</v>
      </c>
      <c r="F26" s="18">
        <f>F28+F30+F32+F34+F36</f>
        <v>21564.1</v>
      </c>
      <c r="G26" s="18">
        <f>G28+G30+G32+G34+G36</f>
        <v>14500</v>
      </c>
      <c r="H26" s="18">
        <f>H28+H30+H32+H34+H36</f>
        <v>39781.1</v>
      </c>
      <c r="I26" s="18">
        <f>I28+I30+I32+I34+I36</f>
        <v>14500</v>
      </c>
      <c r="J26" s="18">
        <f>J28+J30+J32+J34+J36</f>
        <v>14500</v>
      </c>
      <c r="K26" s="18">
        <f>K28+K30+K32+K34+K36</f>
        <v>14500</v>
      </c>
      <c r="L26" s="18">
        <f>L28+L30+L32+L34+L36</f>
        <v>43500</v>
      </c>
      <c r="M26" s="18">
        <f>M28+M30+M32+M34+M36</f>
        <v>19035.9</v>
      </c>
      <c r="N26" s="18">
        <f>N28+N30+N32+N34+N36</f>
        <v>26086</v>
      </c>
      <c r="O26" s="18">
        <f>O28+O30+O32+O34+O36</f>
        <v>34550</v>
      </c>
      <c r="P26" s="18">
        <f>P28+P30+P32+P34+P36</f>
        <v>0</v>
      </c>
      <c r="Q26" s="18">
        <f>Q28+Q30+Q32+Q34+Q36</f>
        <v>79671.9</v>
      </c>
      <c r="R26" s="18">
        <f>R28+R30+R32+R34+R36</f>
        <v>15912</v>
      </c>
      <c r="S26" s="18">
        <f>S28+S30+S32+S34+S36</f>
        <v>15503</v>
      </c>
      <c r="T26" s="18">
        <f>T28+T30+T32+T34+T36</f>
        <v>14041.3</v>
      </c>
      <c r="U26" s="18">
        <f>U28+U30+U32+U34+U36</f>
        <v>45456.3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56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4" t="s">
        <v>65</v>
      </c>
      <c r="B28" s="21" t="s">
        <v>66</v>
      </c>
      <c r="C28" s="22">
        <f aca="true" t="shared" si="11" ref="C28:C33">D28</f>
        <v>106835.8</v>
      </c>
      <c r="D28" s="18">
        <f>D29</f>
        <v>106835.8</v>
      </c>
      <c r="E28" s="18">
        <f>E29</f>
        <v>0</v>
      </c>
      <c r="F28" s="18">
        <f>F29</f>
        <v>14000</v>
      </c>
      <c r="G28" s="18">
        <f>G29</f>
        <v>7000</v>
      </c>
      <c r="H28" s="18">
        <f>H29</f>
        <v>21000</v>
      </c>
      <c r="I28" s="18">
        <f>I29</f>
        <v>7000</v>
      </c>
      <c r="J28" s="18">
        <f>J29</f>
        <v>7000</v>
      </c>
      <c r="K28" s="18">
        <f>K29</f>
        <v>7000</v>
      </c>
      <c r="L28" s="18">
        <f>L29</f>
        <v>21000</v>
      </c>
      <c r="M28" s="18">
        <f>M29</f>
        <v>7000</v>
      </c>
      <c r="N28" s="18">
        <f>N29</f>
        <v>13586</v>
      </c>
      <c r="O28" s="18">
        <f>O29</f>
        <v>23996</v>
      </c>
      <c r="P28" s="18">
        <f>P29</f>
        <v>0</v>
      </c>
      <c r="Q28" s="18">
        <f>Q29</f>
        <v>44582</v>
      </c>
      <c r="R28" s="18">
        <f>R29</f>
        <v>7000</v>
      </c>
      <c r="S28" s="18">
        <f>S29</f>
        <v>7000</v>
      </c>
      <c r="T28" s="18">
        <f>T29</f>
        <v>6253.8</v>
      </c>
      <c r="U28" s="18">
        <f>U29</f>
        <v>20253.8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4" t="s">
        <v>59</v>
      </c>
      <c r="B29" s="21"/>
      <c r="C29" s="22">
        <f t="shared" si="11"/>
        <v>106835.8</v>
      </c>
      <c r="D29" s="22">
        <f>H29+L29+Q29+U29</f>
        <v>106835.8</v>
      </c>
      <c r="E29" s="22">
        <v>0</v>
      </c>
      <c r="F29" s="22">
        <v>14000</v>
      </c>
      <c r="G29" s="22">
        <v>7000</v>
      </c>
      <c r="H29" s="22">
        <f>E29+F29+G29</f>
        <v>21000</v>
      </c>
      <c r="I29" s="22">
        <v>7000</v>
      </c>
      <c r="J29" s="22">
        <v>7000</v>
      </c>
      <c r="K29" s="22">
        <v>7000</v>
      </c>
      <c r="L29" s="22">
        <f>I29+J29+K29</f>
        <v>21000</v>
      </c>
      <c r="M29" s="22">
        <v>7000</v>
      </c>
      <c r="N29" s="22">
        <v>13586</v>
      </c>
      <c r="O29" s="22">
        <v>23996</v>
      </c>
      <c r="P29" s="22"/>
      <c r="Q29" s="22">
        <f>M29+N29+O29</f>
        <v>44582</v>
      </c>
      <c r="R29" s="22">
        <v>7000</v>
      </c>
      <c r="S29" s="22">
        <v>7000</v>
      </c>
      <c r="T29" s="22">
        <v>6253.8</v>
      </c>
      <c r="U29" s="22">
        <f>R29+S29+T29</f>
        <v>20253.8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4" t="s">
        <v>67</v>
      </c>
      <c r="B30" s="21" t="s">
        <v>68</v>
      </c>
      <c r="C30" s="18">
        <f t="shared" si="11"/>
        <v>47270.4</v>
      </c>
      <c r="D30" s="18">
        <f>D31</f>
        <v>47270.4</v>
      </c>
      <c r="E30" s="18">
        <f>E31</f>
        <v>2641</v>
      </c>
      <c r="F30" s="18">
        <f>F31</f>
        <v>4359</v>
      </c>
      <c r="G30" s="18">
        <f>G31</f>
        <v>3500</v>
      </c>
      <c r="H30" s="18">
        <f>H31</f>
        <v>10500</v>
      </c>
      <c r="I30" s="18">
        <f>I31</f>
        <v>3500</v>
      </c>
      <c r="J30" s="18">
        <f>J31</f>
        <v>3500</v>
      </c>
      <c r="K30" s="18">
        <f>K31</f>
        <v>3500</v>
      </c>
      <c r="L30" s="18">
        <f>L31</f>
        <v>10500</v>
      </c>
      <c r="M30" s="18">
        <f>M31</f>
        <v>4482.9</v>
      </c>
      <c r="N30" s="18">
        <f>N31</f>
        <v>4500</v>
      </c>
      <c r="O30" s="18">
        <f>O31</f>
        <v>4500</v>
      </c>
      <c r="P30" s="18">
        <f>P31</f>
        <v>0</v>
      </c>
      <c r="Q30" s="18">
        <f>Q31</f>
        <v>13482.9</v>
      </c>
      <c r="R30" s="18">
        <f>R31</f>
        <v>4500</v>
      </c>
      <c r="S30" s="18">
        <f>S31</f>
        <v>4500</v>
      </c>
      <c r="T30" s="18">
        <f>T31</f>
        <v>3787.5</v>
      </c>
      <c r="U30" s="18">
        <f>U31</f>
        <v>12787.5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4" t="s">
        <v>59</v>
      </c>
      <c r="B31" s="21"/>
      <c r="C31" s="49">
        <f t="shared" si="11"/>
        <v>47270.4</v>
      </c>
      <c r="D31" s="49">
        <f>H31+L31+Q31+U31</f>
        <v>47270.4</v>
      </c>
      <c r="E31" s="49">
        <v>2641</v>
      </c>
      <c r="F31" s="49">
        <v>4359</v>
      </c>
      <c r="G31" s="49">
        <v>3500</v>
      </c>
      <c r="H31" s="49">
        <f>E31+F31+G31</f>
        <v>10500</v>
      </c>
      <c r="I31" s="49">
        <v>3500</v>
      </c>
      <c r="J31" s="49">
        <v>3500</v>
      </c>
      <c r="K31" s="49">
        <v>3500</v>
      </c>
      <c r="L31" s="49">
        <f>I31+J31+K31</f>
        <v>10500</v>
      </c>
      <c r="M31" s="49">
        <v>4482.9</v>
      </c>
      <c r="N31" s="49">
        <v>4500</v>
      </c>
      <c r="O31" s="49">
        <v>4500</v>
      </c>
      <c r="P31" s="49"/>
      <c r="Q31" s="49">
        <f>M31+N31+O31</f>
        <v>13482.9</v>
      </c>
      <c r="R31" s="49">
        <v>4500</v>
      </c>
      <c r="S31" s="49">
        <v>4500</v>
      </c>
      <c r="T31" s="49">
        <v>3787.5</v>
      </c>
      <c r="U31" s="49">
        <f>R31+S31+T31</f>
        <v>12787.5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4" t="s">
        <v>69</v>
      </c>
      <c r="B32" s="21" t="s">
        <v>70</v>
      </c>
      <c r="C32" s="18">
        <f t="shared" si="11"/>
        <v>54</v>
      </c>
      <c r="D32" s="18">
        <f>D33</f>
        <v>54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0</v>
      </c>
      <c r="L32" s="18">
        <f>L33</f>
        <v>0</v>
      </c>
      <c r="M32" s="18">
        <f>M33</f>
        <v>0</v>
      </c>
      <c r="N32" s="18">
        <f>N33</f>
        <v>0</v>
      </c>
      <c r="O32" s="18">
        <f>O33</f>
        <v>54</v>
      </c>
      <c r="P32" s="18">
        <f>P33</f>
        <v>0</v>
      </c>
      <c r="Q32" s="18">
        <f>Q33</f>
        <v>54</v>
      </c>
      <c r="R32" s="18">
        <f>R33</f>
        <v>0</v>
      </c>
      <c r="S32" s="18">
        <f>S33</f>
        <v>0</v>
      </c>
      <c r="T32" s="18">
        <f>T33</f>
        <v>0</v>
      </c>
      <c r="U32" s="18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4" t="s">
        <v>59</v>
      </c>
      <c r="B33" s="21"/>
      <c r="C33" s="22">
        <f t="shared" si="11"/>
        <v>54</v>
      </c>
      <c r="D33" s="22">
        <f>H33+L33+Q33+U33</f>
        <v>54</v>
      </c>
      <c r="E33" s="22"/>
      <c r="F33" s="22"/>
      <c r="G33" s="22"/>
      <c r="H33" s="22">
        <f>E33+F33+G33</f>
        <v>0</v>
      </c>
      <c r="I33" s="22"/>
      <c r="J33" s="22"/>
      <c r="K33" s="22"/>
      <c r="L33" s="22">
        <f>I33+J33+K33</f>
        <v>0</v>
      </c>
      <c r="M33" s="22"/>
      <c r="N33" s="22"/>
      <c r="O33" s="22">
        <v>54</v>
      </c>
      <c r="P33" s="22"/>
      <c r="Q33" s="22">
        <f>M33+N33+O33</f>
        <v>54</v>
      </c>
      <c r="R33" s="22"/>
      <c r="S33" s="22"/>
      <c r="T33" s="22"/>
      <c r="U33" s="22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4" t="s">
        <v>71</v>
      </c>
      <c r="B34" s="21" t="s">
        <v>72</v>
      </c>
      <c r="C34" s="18">
        <f>C35</f>
        <v>3</v>
      </c>
      <c r="D34" s="18">
        <f>D35</f>
        <v>3</v>
      </c>
      <c r="E34" s="18">
        <f>E35</f>
        <v>0</v>
      </c>
      <c r="F34" s="18">
        <f>F35</f>
        <v>0</v>
      </c>
      <c r="G34" s="18">
        <f>G35</f>
        <v>0</v>
      </c>
      <c r="H34" s="18">
        <f>H35</f>
        <v>0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3</v>
      </c>
      <c r="T34" s="18">
        <f>T35</f>
        <v>0</v>
      </c>
      <c r="U34" s="18">
        <f>U35</f>
        <v>3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4" t="s">
        <v>59</v>
      </c>
      <c r="B35" s="21"/>
      <c r="C35" s="22">
        <f aca="true" t="shared" si="12" ref="C35:C42">D35</f>
        <v>3</v>
      </c>
      <c r="D35" s="22">
        <f>H35+L35+Q35+U35</f>
        <v>3</v>
      </c>
      <c r="E35" s="22"/>
      <c r="F35" s="22"/>
      <c r="G35" s="22"/>
      <c r="H35" s="22">
        <f>E35+F35+G35</f>
        <v>0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>
        <v>3</v>
      </c>
      <c r="T35" s="22"/>
      <c r="U35" s="22">
        <f>R35+S35+T35</f>
        <v>3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4" t="s">
        <v>73</v>
      </c>
      <c r="B36" s="21" t="s">
        <v>74</v>
      </c>
      <c r="C36" s="18">
        <f t="shared" si="12"/>
        <v>54246.1</v>
      </c>
      <c r="D36" s="18">
        <f>D37</f>
        <v>54246.1</v>
      </c>
      <c r="E36" s="18">
        <f>E37</f>
        <v>1076</v>
      </c>
      <c r="F36" s="18">
        <f>F37</f>
        <v>3205.1</v>
      </c>
      <c r="G36" s="18">
        <f>G37</f>
        <v>4000</v>
      </c>
      <c r="H36" s="18">
        <f>H37</f>
        <v>8281.1</v>
      </c>
      <c r="I36" s="18">
        <f>I37</f>
        <v>4000</v>
      </c>
      <c r="J36" s="18">
        <f>J37</f>
        <v>4000</v>
      </c>
      <c r="K36" s="18">
        <f>K37</f>
        <v>4000</v>
      </c>
      <c r="L36" s="18">
        <f>L37</f>
        <v>12000</v>
      </c>
      <c r="M36" s="18">
        <f>M37</f>
        <v>7553</v>
      </c>
      <c r="N36" s="18">
        <f>N37</f>
        <v>8000</v>
      </c>
      <c r="O36" s="18">
        <f>O37</f>
        <v>6000</v>
      </c>
      <c r="P36" s="18">
        <f>P37</f>
        <v>0</v>
      </c>
      <c r="Q36" s="18">
        <f>Q37</f>
        <v>21553</v>
      </c>
      <c r="R36" s="18">
        <f>R37</f>
        <v>4412</v>
      </c>
      <c r="S36" s="18">
        <f>S37</f>
        <v>4000</v>
      </c>
      <c r="T36" s="18">
        <f>T37</f>
        <v>4000</v>
      </c>
      <c r="U36" s="18">
        <f>U37</f>
        <v>12412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4" t="s">
        <v>59</v>
      </c>
      <c r="B37" s="21"/>
      <c r="C37" s="49">
        <f t="shared" si="12"/>
        <v>54246.1</v>
      </c>
      <c r="D37" s="49">
        <f>H37+L37+Q37+U37</f>
        <v>54246.1</v>
      </c>
      <c r="E37" s="49">
        <v>1076</v>
      </c>
      <c r="F37" s="49">
        <v>3205.1</v>
      </c>
      <c r="G37" s="49">
        <v>4000</v>
      </c>
      <c r="H37" s="49">
        <f>E37+F37+G37</f>
        <v>8281.1</v>
      </c>
      <c r="I37" s="49">
        <v>4000</v>
      </c>
      <c r="J37" s="49">
        <v>4000</v>
      </c>
      <c r="K37" s="49">
        <v>4000</v>
      </c>
      <c r="L37" s="49">
        <f>I37+J37+K37</f>
        <v>12000</v>
      </c>
      <c r="M37" s="49">
        <v>7553</v>
      </c>
      <c r="N37" s="49">
        <v>8000</v>
      </c>
      <c r="O37" s="49">
        <v>6000</v>
      </c>
      <c r="P37" s="49"/>
      <c r="Q37" s="49">
        <f>M37+N37+O37</f>
        <v>21553</v>
      </c>
      <c r="R37" s="49">
        <v>4412</v>
      </c>
      <c r="S37" s="49">
        <v>4000</v>
      </c>
      <c r="T37" s="49">
        <v>4000</v>
      </c>
      <c r="U37" s="49">
        <f>R37+S37+T37</f>
        <v>12412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6" t="s">
        <v>75</v>
      </c>
      <c r="B38" s="16" t="s">
        <v>76</v>
      </c>
      <c r="C38" s="18">
        <f t="shared" si="12"/>
        <v>-2750.000000000029</v>
      </c>
      <c r="D38" s="18">
        <f>D18-D26</f>
        <v>-2750.000000000029</v>
      </c>
      <c r="E38" s="18">
        <f>E18-E26</f>
        <v>81080.90000000001</v>
      </c>
      <c r="F38" s="18">
        <f>F18-F26</f>
        <v>6435.800000000003</v>
      </c>
      <c r="G38" s="18">
        <f>G18-G26</f>
        <v>-9205</v>
      </c>
      <c r="H38" s="18">
        <f>H18-H26</f>
        <v>78311.70000000001</v>
      </c>
      <c r="I38" s="18">
        <f>I18-I26</f>
        <v>-5842</v>
      </c>
      <c r="J38" s="18">
        <f>J18-J26</f>
        <v>-8942</v>
      </c>
      <c r="K38" s="18">
        <f>K18-K26</f>
        <v>-8410</v>
      </c>
      <c r="L38" s="18">
        <f>L18-L26</f>
        <v>-23194</v>
      </c>
      <c r="M38" s="18">
        <f>M18-M26</f>
        <v>8044</v>
      </c>
      <c r="N38" s="18">
        <f>N18-N26</f>
        <v>-20509</v>
      </c>
      <c r="O38" s="18">
        <f>O18-O26</f>
        <v>-28891</v>
      </c>
      <c r="P38" s="18">
        <f>P18-P26</f>
        <v>0</v>
      </c>
      <c r="Q38" s="18">
        <f>Q18-Q26</f>
        <v>-41355.99999999999</v>
      </c>
      <c r="R38" s="18">
        <f>R18-R26</f>
        <v>-4241.9</v>
      </c>
      <c r="S38" s="18">
        <f>S18-S26</f>
        <v>-6646</v>
      </c>
      <c r="T38" s="18">
        <f>T18-T26</f>
        <v>-5623.799999999999</v>
      </c>
      <c r="U38" s="18">
        <f>U18-U26</f>
        <v>-16511.700000000004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26" t="s">
        <v>77</v>
      </c>
      <c r="B39" s="16" t="s">
        <v>78</v>
      </c>
      <c r="C39" s="22">
        <f t="shared" si="12"/>
        <v>2750.000000000029</v>
      </c>
      <c r="D39" s="18">
        <f>-D38</f>
        <v>2750.000000000029</v>
      </c>
      <c r="E39" s="18">
        <f>-E38</f>
        <v>-81080.90000000001</v>
      </c>
      <c r="F39" s="18">
        <f>-F38</f>
        <v>-6435.800000000003</v>
      </c>
      <c r="G39" s="18">
        <f>-G38</f>
        <v>9205</v>
      </c>
      <c r="H39" s="18">
        <f>-H38</f>
        <v>-78311.70000000001</v>
      </c>
      <c r="I39" s="18">
        <f>-I38</f>
        <v>5842</v>
      </c>
      <c r="J39" s="18">
        <f>-J38</f>
        <v>8942</v>
      </c>
      <c r="K39" s="18">
        <f>-K38</f>
        <v>8410</v>
      </c>
      <c r="L39" s="18">
        <f>-L38</f>
        <v>23194</v>
      </c>
      <c r="M39" s="18">
        <f>-M38</f>
        <v>-8044</v>
      </c>
      <c r="N39" s="18">
        <f>-N38</f>
        <v>20509</v>
      </c>
      <c r="O39" s="18">
        <f>-O38</f>
        <v>28891</v>
      </c>
      <c r="P39" s="18">
        <f>-P38</f>
        <v>0</v>
      </c>
      <c r="Q39" s="18">
        <f>-Q38</f>
        <v>41355.99999999999</v>
      </c>
      <c r="R39" s="18">
        <f>-R38</f>
        <v>4241.9</v>
      </c>
      <c r="S39" s="18">
        <f>-S38</f>
        <v>6646</v>
      </c>
      <c r="T39" s="18">
        <f>-T38</f>
        <v>5623.799999999999</v>
      </c>
      <c r="U39" s="18">
        <f>-U38</f>
        <v>16511.700000000004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4" t="s">
        <v>59</v>
      </c>
      <c r="B40" s="16"/>
      <c r="C40" s="22">
        <f t="shared" si="12"/>
        <v>191870.7</v>
      </c>
      <c r="D40" s="22">
        <f>-(D21+D24-(D29+D31+D33+D35+D37))</f>
        <v>191870.7</v>
      </c>
      <c r="E40" s="22">
        <f>-(E21+E24-(E29+E31+E33+E35+E37))</f>
        <v>6232.4</v>
      </c>
      <c r="F40" s="22">
        <f>-(F21+F24-(F29+F31+F33+F35+F37))</f>
        <v>16646.699999999997</v>
      </c>
      <c r="G40" s="22">
        <f>-(G21+G24-(G29+G31+G33+G35+G37))</f>
        <v>12974</v>
      </c>
      <c r="H40" s="22">
        <f>-(H21+H24-(H29+H31+H33+H35+H37))</f>
        <v>35853.1</v>
      </c>
      <c r="I40" s="22">
        <f>-(I21+I24-(I29+I31+I33+I35+I37))</f>
        <v>13172</v>
      </c>
      <c r="J40" s="22">
        <f>-(J21+J24-(J29+J31+J33+J35+J37))</f>
        <v>13273</v>
      </c>
      <c r="K40" s="22">
        <f>-(K21+K24-(K29+K31+K33+K35+K37))</f>
        <v>12918</v>
      </c>
      <c r="L40" s="22">
        <f>-(L21+L24-(L29+L31+L33+L35+L37))</f>
        <v>39363</v>
      </c>
      <c r="M40" s="22">
        <f>-(M21+M24-(M29+M31+M33+M35+M37))</f>
        <v>17808.9</v>
      </c>
      <c r="N40" s="22">
        <f>-(N21+N24-(N29+N31+N33+N35+N37))</f>
        <v>24786</v>
      </c>
      <c r="O40" s="22">
        <f>-(O21+O24-(O29+O31+O33+O35+O37))</f>
        <v>32670</v>
      </c>
      <c r="P40" s="22">
        <f>-(P21+P24-(P29+P31+P33+P35+P37))</f>
        <v>0</v>
      </c>
      <c r="Q40" s="22">
        <f>-(Q21+Q24-(Q29+Q31+Q33+Q35+Q37))</f>
        <v>75264.9</v>
      </c>
      <c r="R40" s="22">
        <f>-(R21+R24-(R29+R31+R33+R35+R37))</f>
        <v>14681.9</v>
      </c>
      <c r="S40" s="22">
        <f>-(S21+S24-(S29+S31+S33+S35+S37))</f>
        <v>14276</v>
      </c>
      <c r="T40" s="22">
        <f>-(T21+T24-(T29+T31+T33+T35+T37))</f>
        <v>12431.8</v>
      </c>
      <c r="U40" s="22">
        <f>-(U21+U24-(U29+U31+U33+U35+U37))</f>
        <v>41389.700000000004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4" t="s">
        <v>60</v>
      </c>
      <c r="B41" s="16"/>
      <c r="C41" s="22">
        <f t="shared" si="12"/>
        <v>-189120.7</v>
      </c>
      <c r="D41" s="22">
        <f>-(D22+D25-(0))</f>
        <v>-189120.7</v>
      </c>
      <c r="E41" s="22">
        <f>-(E22+E25-(0))</f>
        <v>-87313.3</v>
      </c>
      <c r="F41" s="22">
        <f>-(F22+F25-(0))</f>
        <v>-23082.5</v>
      </c>
      <c r="G41" s="22">
        <f>-(G22+G25-(0))</f>
        <v>-3769</v>
      </c>
      <c r="H41" s="22">
        <f>-(H22+H25-(0))</f>
        <v>-114164.8</v>
      </c>
      <c r="I41" s="22">
        <f>-(I22+I25-(0))</f>
        <v>-7330</v>
      </c>
      <c r="J41" s="22">
        <f>-(J22+J25-(0))</f>
        <v>-4331</v>
      </c>
      <c r="K41" s="22">
        <f>-(K22+K25-(0))</f>
        <v>-4508</v>
      </c>
      <c r="L41" s="22">
        <f>-(L22+L25-(0))</f>
        <v>-16169</v>
      </c>
      <c r="M41" s="22">
        <f>-(M22+M25-(0))</f>
        <v>-25852.9</v>
      </c>
      <c r="N41" s="22">
        <f>-(N22+N25-(0))</f>
        <v>-4277</v>
      </c>
      <c r="O41" s="22">
        <f>-(O22+O25-(0))</f>
        <v>-3779</v>
      </c>
      <c r="P41" s="22">
        <f>-(P22+P25-(0))</f>
        <v>0</v>
      </c>
      <c r="Q41" s="22">
        <f>-(Q22+Q25-(0))</f>
        <v>-33908.9</v>
      </c>
      <c r="R41" s="22">
        <f>-(R22+R25-(0))</f>
        <v>-10440</v>
      </c>
      <c r="S41" s="22">
        <f>-(S22+S25-(0))</f>
        <v>-7630</v>
      </c>
      <c r="T41" s="22">
        <f>-(T22+T25-(0))</f>
        <v>-6808</v>
      </c>
      <c r="U41" s="22">
        <f>-(U22+U25-(0))</f>
        <v>-24878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26" t="s">
        <v>79</v>
      </c>
      <c r="B42" s="16" t="s">
        <v>80</v>
      </c>
      <c r="C42" s="22">
        <f t="shared" si="12"/>
        <v>-205659.3</v>
      </c>
      <c r="D42" s="18">
        <f>-D18</f>
        <v>-205659.3</v>
      </c>
      <c r="E42" s="18">
        <f>-E18</f>
        <v>-84797.90000000001</v>
      </c>
      <c r="F42" s="18">
        <f>-F18</f>
        <v>-27999.9</v>
      </c>
      <c r="G42" s="18">
        <f>-G18</f>
        <v>-5295</v>
      </c>
      <c r="H42" s="18">
        <f>-H18</f>
        <v>-118092.8</v>
      </c>
      <c r="I42" s="18">
        <f>-I18</f>
        <v>-8658</v>
      </c>
      <c r="J42" s="18">
        <f>-J18</f>
        <v>-5558</v>
      </c>
      <c r="K42" s="18">
        <f>-K18</f>
        <v>-6090</v>
      </c>
      <c r="L42" s="18">
        <f>-L18</f>
        <v>-20306</v>
      </c>
      <c r="M42" s="18">
        <f>-M18</f>
        <v>-27079.9</v>
      </c>
      <c r="N42" s="18">
        <f>-N18</f>
        <v>-5577</v>
      </c>
      <c r="O42" s="18">
        <f>-O18</f>
        <v>-5659</v>
      </c>
      <c r="P42" s="18">
        <f>-P18</f>
        <v>0</v>
      </c>
      <c r="Q42" s="18">
        <f>-Q18</f>
        <v>-38315.9</v>
      </c>
      <c r="R42" s="18">
        <f>-R18</f>
        <v>-11670.1</v>
      </c>
      <c r="S42" s="18">
        <f>-S18</f>
        <v>-8857</v>
      </c>
      <c r="T42" s="18">
        <f>-T18</f>
        <v>-8417.5</v>
      </c>
      <c r="U42" s="18">
        <f>-U18</f>
        <v>-28944.6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56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4" t="s">
        <v>60</v>
      </c>
      <c r="B44" s="16"/>
      <c r="C44" s="22">
        <f aca="true" t="shared" si="13" ref="C44:C50">D44</f>
        <v>-189120.7</v>
      </c>
      <c r="D44" s="22">
        <f>-(D22+D25)</f>
        <v>-189120.7</v>
      </c>
      <c r="E44" s="22">
        <f>-(E22+E24)</f>
        <v>-2025.5</v>
      </c>
      <c r="F44" s="22">
        <f>-(F22+F24)</f>
        <v>-9826.5</v>
      </c>
      <c r="G44" s="22">
        <f>-(G22+G24)</f>
        <v>-3838</v>
      </c>
      <c r="H44" s="22">
        <f>-(H22+H24)</f>
        <v>-15690</v>
      </c>
      <c r="I44" s="22">
        <f>-(I22+I24)</f>
        <v>-7403</v>
      </c>
      <c r="J44" s="22">
        <f>-(J22+J24)</f>
        <v>-4401</v>
      </c>
      <c r="K44" s="22">
        <f>-(K22+K24)</f>
        <v>-3905</v>
      </c>
      <c r="L44" s="22">
        <f>-(L22+L24)</f>
        <v>-15709</v>
      </c>
      <c r="M44" s="22">
        <f>-(M22+M24)</f>
        <v>-7349</v>
      </c>
      <c r="N44" s="22">
        <f>-(N22+N24)</f>
        <v>-4351</v>
      </c>
      <c r="O44" s="22">
        <f>-(O22+O24)</f>
        <v>-4151</v>
      </c>
      <c r="P44" s="22">
        <f>-(P22+P24)</f>
        <v>0</v>
      </c>
      <c r="Q44" s="22">
        <f>-(Q22+Q24)</f>
        <v>-15851</v>
      </c>
      <c r="R44" s="22">
        <f>-(R22+R24)</f>
        <v>-10513.1</v>
      </c>
      <c r="S44" s="22">
        <f>-(S22+S24)</f>
        <v>-7701</v>
      </c>
      <c r="T44" s="22">
        <f>-(T22+T24)</f>
        <v>-6882.5</v>
      </c>
      <c r="U44" s="22">
        <f>-(U22+U24)</f>
        <v>-25096.6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4" t="s">
        <v>59</v>
      </c>
      <c r="B45" s="16"/>
      <c r="C45" s="22">
        <f t="shared" si="13"/>
        <v>-16538.6</v>
      </c>
      <c r="D45" s="22">
        <f>-(D21+D24)</f>
        <v>-16538.6</v>
      </c>
      <c r="E45" s="22">
        <f>-(E21+E25)</f>
        <v>-82772.40000000001</v>
      </c>
      <c r="F45" s="22">
        <f>-(F21+F25)</f>
        <v>-18173.4</v>
      </c>
      <c r="G45" s="22">
        <f>-(G21+G25)</f>
        <v>-1457</v>
      </c>
      <c r="H45" s="22">
        <f>-(H21+H25)</f>
        <v>-102402.8</v>
      </c>
      <c r="I45" s="22">
        <f>-(I21+I25)</f>
        <v>-1255</v>
      </c>
      <c r="J45" s="22">
        <f>-(J21+J25)</f>
        <v>-1157</v>
      </c>
      <c r="K45" s="22">
        <f>-(K21+K25)</f>
        <v>-2185</v>
      </c>
      <c r="L45" s="22">
        <f>-(L21+L25)</f>
        <v>-4597</v>
      </c>
      <c r="M45" s="22">
        <f>-(M21+M25)</f>
        <v>-19730.9</v>
      </c>
      <c r="N45" s="22">
        <f>-(N21+N25)</f>
        <v>-1226</v>
      </c>
      <c r="O45" s="22">
        <f>-(O21+O25)</f>
        <v>-1508</v>
      </c>
      <c r="P45" s="22">
        <f>-(P21+P25)</f>
        <v>0</v>
      </c>
      <c r="Q45" s="22">
        <f>-(Q21+Q25)</f>
        <v>-22464.9</v>
      </c>
      <c r="R45" s="22">
        <f>-(R21+R25)</f>
        <v>-1157</v>
      </c>
      <c r="S45" s="22">
        <f>-(S21+S25)</f>
        <v>-1156</v>
      </c>
      <c r="T45" s="22">
        <f>-(T21+T25)</f>
        <v>-1535</v>
      </c>
      <c r="U45" s="22">
        <f>-(U21+U25)</f>
        <v>-3848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4" t="s">
        <v>81</v>
      </c>
      <c r="B46" s="21" t="s">
        <v>82</v>
      </c>
      <c r="C46" s="22">
        <f t="shared" si="13"/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4" t="s">
        <v>83</v>
      </c>
      <c r="B47" s="21" t="s">
        <v>84</v>
      </c>
      <c r="C47" s="22">
        <f t="shared" si="13"/>
        <v>0</v>
      </c>
      <c r="D47" s="18"/>
      <c r="E47" s="25"/>
      <c r="F47" s="25"/>
      <c r="G47" s="25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7" t="s">
        <v>85</v>
      </c>
      <c r="B48" s="21" t="s">
        <v>86</v>
      </c>
      <c r="C48" s="22">
        <f t="shared" si="13"/>
        <v>0</v>
      </c>
      <c r="D48" s="18"/>
      <c r="E48" s="22"/>
      <c r="F48" s="28"/>
      <c r="G48" s="28"/>
      <c r="H48" s="18"/>
      <c r="I48" s="28"/>
      <c r="J48" s="28"/>
      <c r="K48" s="28"/>
      <c r="L48" s="18"/>
      <c r="M48" s="28"/>
      <c r="N48" s="28"/>
      <c r="O48" s="28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26" t="s">
        <v>87</v>
      </c>
      <c r="B49" s="16" t="s">
        <v>88</v>
      </c>
      <c r="C49" s="22">
        <f t="shared" si="13"/>
        <v>208409.30000000002</v>
      </c>
      <c r="D49" s="18">
        <f>D50</f>
        <v>208409.30000000002</v>
      </c>
      <c r="E49" s="18">
        <f>E50</f>
        <v>3717</v>
      </c>
      <c r="F49" s="18">
        <f>F50</f>
        <v>21564.1</v>
      </c>
      <c r="G49" s="18">
        <f>G50</f>
        <v>14500</v>
      </c>
      <c r="H49" s="18">
        <f>H50</f>
        <v>39781.1</v>
      </c>
      <c r="I49" s="18">
        <f>I50</f>
        <v>14500</v>
      </c>
      <c r="J49" s="18">
        <f>J50</f>
        <v>14500</v>
      </c>
      <c r="K49" s="18">
        <f>K50</f>
        <v>14500</v>
      </c>
      <c r="L49" s="18">
        <f>L50</f>
        <v>43500</v>
      </c>
      <c r="M49" s="18">
        <f>M50</f>
        <v>19035.9</v>
      </c>
      <c r="N49" s="18">
        <f>N50</f>
        <v>26086</v>
      </c>
      <c r="O49" s="18">
        <f>O50</f>
        <v>34550</v>
      </c>
      <c r="P49" s="18">
        <f>P50</f>
        <v>0</v>
      </c>
      <c r="Q49" s="18">
        <f>Q50</f>
        <v>79671.9</v>
      </c>
      <c r="R49" s="18">
        <f>R50</f>
        <v>15912</v>
      </c>
      <c r="S49" s="18">
        <f>S50</f>
        <v>15503</v>
      </c>
      <c r="T49" s="18">
        <f>T50</f>
        <v>14041.3</v>
      </c>
      <c r="U49" s="18">
        <f>U50</f>
        <v>45456.3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4" t="s">
        <v>59</v>
      </c>
      <c r="B50" s="16"/>
      <c r="C50" s="22">
        <f t="shared" si="13"/>
        <v>208409.30000000002</v>
      </c>
      <c r="D50" s="22">
        <f>D29+D31+D33+D35+D37</f>
        <v>208409.30000000002</v>
      </c>
      <c r="E50" s="22">
        <f>E29+E31+E33+E35+E37</f>
        <v>3717</v>
      </c>
      <c r="F50" s="22">
        <f>F29+F31+F33+F35+F37</f>
        <v>21564.1</v>
      </c>
      <c r="G50" s="22">
        <f>G29+G31+G33+G35+G37</f>
        <v>14500</v>
      </c>
      <c r="H50" s="22">
        <f>H29+H31+H33+H35+H37</f>
        <v>39781.1</v>
      </c>
      <c r="I50" s="22">
        <f>I29+I31+I33+I35+I37</f>
        <v>14500</v>
      </c>
      <c r="J50" s="22">
        <f>J29+J31+J33+J35+J37</f>
        <v>14500</v>
      </c>
      <c r="K50" s="22">
        <f>K29+K31+K33+K35+K37</f>
        <v>14500</v>
      </c>
      <c r="L50" s="22">
        <f>L29+L31+L33+L35+L37</f>
        <v>43500</v>
      </c>
      <c r="M50" s="22">
        <f>M29+M31+M33+M35+M37</f>
        <v>19035.9</v>
      </c>
      <c r="N50" s="22">
        <f>N29+N31+N33+N35+N37</f>
        <v>26086</v>
      </c>
      <c r="O50" s="22">
        <f>O29+O31+O33+O35+O37</f>
        <v>34550</v>
      </c>
      <c r="P50" s="22">
        <f>P29+P31+P33+P35+P37</f>
        <v>0</v>
      </c>
      <c r="Q50" s="22">
        <f>Q29+Q31+Q33+Q35+Q37</f>
        <v>79671.9</v>
      </c>
      <c r="R50" s="22">
        <f>R29+R31+R33+R35+R37</f>
        <v>15912</v>
      </c>
      <c r="S50" s="22">
        <f>S29+S31+S33+S35+S37</f>
        <v>15503</v>
      </c>
      <c r="T50" s="22">
        <f>T29+T31+T33+T35+T37</f>
        <v>14041.3</v>
      </c>
      <c r="U50" s="22">
        <f>U29+U31+U33+U35+U37</f>
        <v>45456.3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56</v>
      </c>
      <c r="B51" s="16"/>
      <c r="C51" s="22"/>
      <c r="D51" s="18"/>
      <c r="E51" s="25"/>
      <c r="F51" s="25"/>
      <c r="G51" s="25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89</v>
      </c>
      <c r="B52" s="21" t="s">
        <v>90</v>
      </c>
      <c r="C52" s="22">
        <f aca="true" t="shared" si="14" ref="C52:C53">D52</f>
        <v>300</v>
      </c>
      <c r="D52" s="18">
        <f>H52+L52+Q52+U52</f>
        <v>300</v>
      </c>
      <c r="E52" s="25"/>
      <c r="F52" s="25"/>
      <c r="G52" s="25"/>
      <c r="H52" s="18">
        <f>E52+F52+G52</f>
        <v>0</v>
      </c>
      <c r="I52" s="22"/>
      <c r="J52" s="22"/>
      <c r="K52" s="22"/>
      <c r="L52" s="18">
        <f>I52+K52+J52</f>
        <v>0</v>
      </c>
      <c r="M52" s="22"/>
      <c r="N52" s="22"/>
      <c r="O52" s="22"/>
      <c r="P52" s="22"/>
      <c r="Q52" s="18">
        <f>M52+N52+O52</f>
        <v>0</v>
      </c>
      <c r="R52" s="22"/>
      <c r="S52" s="22">
        <v>300</v>
      </c>
      <c r="T52" s="22"/>
      <c r="U52" s="18">
        <f>R52+S52+T52</f>
        <v>300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4" t="s">
        <v>91</v>
      </c>
      <c r="B53" s="21" t="s">
        <v>92</v>
      </c>
      <c r="C53" s="22">
        <f t="shared" si="14"/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93</v>
      </c>
      <c r="B54" s="16" t="s">
        <v>94</v>
      </c>
      <c r="C54" s="22">
        <f>C38+(C42+C49)</f>
        <v>0</v>
      </c>
      <c r="D54" s="22">
        <f>D38+(D42+D49)</f>
        <v>0</v>
      </c>
      <c r="E54" s="22">
        <f>E38+(E42+E49)</f>
        <v>0</v>
      </c>
      <c r="F54" s="22">
        <f>F38+(F42+F49)</f>
        <v>0</v>
      </c>
      <c r="G54" s="22">
        <f>G38+(G42+G49)</f>
        <v>0</v>
      </c>
      <c r="H54" s="22">
        <f>H38+(H42+H49)</f>
        <v>0</v>
      </c>
      <c r="I54" s="22">
        <f>I38+(I42+I49)</f>
        <v>0</v>
      </c>
      <c r="J54" s="22">
        <f>J38+(J42+J49)</f>
        <v>0</v>
      </c>
      <c r="K54" s="22">
        <f>K38+(K42+K49)</f>
        <v>0</v>
      </c>
      <c r="L54" s="22">
        <f>L38+(L42+L49)</f>
        <v>0</v>
      </c>
      <c r="M54" s="22">
        <f>M38+(M42+M49)</f>
        <v>0</v>
      </c>
      <c r="N54" s="22">
        <f>N38+(N42+N49)</f>
        <v>0</v>
      </c>
      <c r="O54" s="22">
        <f>O38+(O42+O49)</f>
        <v>0</v>
      </c>
      <c r="P54" s="18">
        <f>P38+P42-P49</f>
        <v>0</v>
      </c>
      <c r="Q54" s="22">
        <f>Q38+(Q42+Q49)</f>
        <v>0</v>
      </c>
      <c r="R54" s="22">
        <f>R38+(R42+R49)</f>
        <v>0</v>
      </c>
      <c r="S54" s="22">
        <f>S38+(S42+S49)</f>
        <v>0</v>
      </c>
      <c r="T54" s="22">
        <f>T38+(T42+T49)</f>
        <v>0</v>
      </c>
      <c r="U54" s="22">
        <f>U38+(U42+U49)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29" t="s">
        <v>95</v>
      </c>
      <c r="B55" s="16" t="s">
        <v>96</v>
      </c>
      <c r="C55" s="22">
        <v>300</v>
      </c>
      <c r="D55" s="18">
        <v>300</v>
      </c>
      <c r="E55" s="22">
        <v>9561</v>
      </c>
      <c r="F55" s="22">
        <f>E56</f>
        <v>90641.90000000001</v>
      </c>
      <c r="G55" s="22">
        <f>F56</f>
        <v>97077.70000000001</v>
      </c>
      <c r="H55" s="22">
        <f>E55</f>
        <v>9561</v>
      </c>
      <c r="I55" s="22">
        <f>G56</f>
        <v>87872.70000000001</v>
      </c>
      <c r="J55" s="22">
        <f>I56</f>
        <v>82030.70000000001</v>
      </c>
      <c r="K55" s="22">
        <f>J56</f>
        <v>73088.70000000001</v>
      </c>
      <c r="L55" s="22">
        <f>I55</f>
        <v>87872.70000000001</v>
      </c>
      <c r="M55" s="22">
        <f>K56</f>
        <v>64678.70000000001</v>
      </c>
      <c r="N55" s="22">
        <f>M56</f>
        <v>72722.70000000001</v>
      </c>
      <c r="O55" s="22">
        <f>N56</f>
        <v>52213.70000000001</v>
      </c>
      <c r="P55" s="22">
        <f>O56</f>
        <v>23322.70000000001</v>
      </c>
      <c r="Q55" s="22">
        <f>M55</f>
        <v>64678.70000000001</v>
      </c>
      <c r="R55" s="22">
        <f>O56</f>
        <v>23322.70000000001</v>
      </c>
      <c r="S55" s="22">
        <f>R56</f>
        <v>19080.80000000001</v>
      </c>
      <c r="T55" s="22">
        <f>S56</f>
        <v>12134.80000000001</v>
      </c>
      <c r="U55" s="22">
        <f>R55</f>
        <v>23322.70000000001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29" t="s">
        <v>97</v>
      </c>
      <c r="B56" s="16" t="s">
        <v>98</v>
      </c>
      <c r="C56" s="18"/>
      <c r="D56" s="18">
        <v>0</v>
      </c>
      <c r="E56" s="18">
        <f>E55+E18-E26-E52</f>
        <v>90641.90000000001</v>
      </c>
      <c r="F56" s="18">
        <f>F55+F18-F26-F52</f>
        <v>97077.70000000001</v>
      </c>
      <c r="G56" s="18">
        <f>G55+G18-G26-G52</f>
        <v>87872.70000000001</v>
      </c>
      <c r="H56" s="18">
        <f>H55+H18-H26-H52</f>
        <v>87872.70000000001</v>
      </c>
      <c r="I56" s="18">
        <f>I55+I18-I26-I52</f>
        <v>82030.70000000001</v>
      </c>
      <c r="J56" s="18">
        <f>J55+J18-J26-J52</f>
        <v>73088.70000000001</v>
      </c>
      <c r="K56" s="18">
        <f>K55+K18-K26-K52</f>
        <v>64678.70000000001</v>
      </c>
      <c r="L56" s="18">
        <f>L55+L18-L26-L52</f>
        <v>64678.70000000001</v>
      </c>
      <c r="M56" s="18">
        <f>M55+M18-M26-M52</f>
        <v>72722.70000000001</v>
      </c>
      <c r="N56" s="18">
        <f>N55+N18-N26-N52</f>
        <v>52213.70000000001</v>
      </c>
      <c r="O56" s="18">
        <f>O55+O18-O26-O52</f>
        <v>23322.70000000001</v>
      </c>
      <c r="P56" s="18">
        <f>P55+P18-P26-P52</f>
        <v>23322.70000000001</v>
      </c>
      <c r="Q56" s="18">
        <f>Q55+Q18-Q26-Q52</f>
        <v>23322.70000000001</v>
      </c>
      <c r="R56" s="18">
        <f>R55+R18-R26-R52</f>
        <v>19080.80000000001</v>
      </c>
      <c r="S56" s="18">
        <f>S55+S18-S26-S52</f>
        <v>12134.80000000001</v>
      </c>
      <c r="T56" s="18">
        <f>T55+T18-T26-T52</f>
        <v>6511.000000000011</v>
      </c>
      <c r="U56" s="18">
        <f>U55+U18-U26-U52</f>
        <v>6511.000000000007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29" t="s">
        <v>99</v>
      </c>
      <c r="B57" s="16" t="s">
        <v>100</v>
      </c>
      <c r="C57" s="22"/>
      <c r="D57" s="22">
        <f>D55-D56</f>
        <v>300</v>
      </c>
      <c r="E57" s="22">
        <f>E55-E56</f>
        <v>-81080.90000000001</v>
      </c>
      <c r="F57" s="22">
        <f>F55-F56</f>
        <v>-6435.800000000003</v>
      </c>
      <c r="G57" s="22">
        <f>G55-G56</f>
        <v>9205</v>
      </c>
      <c r="H57" s="22">
        <f>H55-H56</f>
        <v>-78311.70000000001</v>
      </c>
      <c r="I57" s="22">
        <f>I55-I56</f>
        <v>5842</v>
      </c>
      <c r="J57" s="22">
        <f>J55-J56</f>
        <v>8942</v>
      </c>
      <c r="K57" s="22">
        <f>K55-K56</f>
        <v>8410</v>
      </c>
      <c r="L57" s="22">
        <f>L55-L56</f>
        <v>23194</v>
      </c>
      <c r="M57" s="22">
        <f>M55-M56</f>
        <v>-8044</v>
      </c>
      <c r="N57" s="22">
        <f>N55-N56</f>
        <v>20509</v>
      </c>
      <c r="O57" s="22">
        <f>O55-O56</f>
        <v>28891</v>
      </c>
      <c r="P57" s="18">
        <f>P55-P56</f>
        <v>0</v>
      </c>
      <c r="Q57" s="22">
        <f>Q55-Q56</f>
        <v>41356</v>
      </c>
      <c r="R57" s="22">
        <f>R55-R56</f>
        <v>4241.9000000000015</v>
      </c>
      <c r="S57" s="22">
        <f>S55-S56</f>
        <v>6946</v>
      </c>
      <c r="T57" s="22">
        <f>T55-T56</f>
        <v>5623.799999999999</v>
      </c>
      <c r="U57" s="22">
        <f>U55-U56</f>
        <v>16811.700000000004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0" t="s">
        <v>101</v>
      </c>
      <c r="B58" s="16" t="s">
        <v>102</v>
      </c>
      <c r="C58" s="22">
        <f>D58</f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30" customHeight="1">
      <c r="A59" s="31"/>
      <c r="B59" s="32"/>
      <c r="C59" s="33"/>
      <c r="D59" s="34"/>
      <c r="E59" s="35"/>
      <c r="F59" s="35"/>
      <c r="G59" s="35"/>
      <c r="H59" s="34"/>
      <c r="I59" s="35"/>
      <c r="J59" s="35"/>
      <c r="K59" s="35"/>
      <c r="L59" s="34"/>
      <c r="M59" s="35"/>
      <c r="N59" s="35"/>
      <c r="O59" s="35"/>
      <c r="P59" s="34"/>
      <c r="Q59" s="34"/>
      <c r="R59" s="35"/>
      <c r="S59" s="35"/>
      <c r="T59" s="35"/>
      <c r="U59" s="34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36"/>
      <c r="B60" s="37" t="s">
        <v>103</v>
      </c>
      <c r="C60" s="37"/>
      <c r="D60" s="37"/>
      <c r="E60" s="37"/>
      <c r="F60" s="37"/>
      <c r="G60" s="37"/>
      <c r="H60" s="38"/>
      <c r="I60" s="39"/>
      <c r="J60" s="11"/>
      <c r="K60" s="40"/>
      <c r="L60" s="36"/>
      <c r="M60" s="41"/>
      <c r="N60" s="41"/>
      <c r="O60" s="36"/>
      <c r="P60" s="36"/>
      <c r="Q60" s="42" t="s">
        <v>104</v>
      </c>
      <c r="R60" s="42"/>
      <c r="S60" s="42"/>
      <c r="T60" s="42"/>
      <c r="U60" s="36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41"/>
      <c r="N61" s="41"/>
      <c r="O61" s="36"/>
      <c r="P61" s="36"/>
      <c r="Q61" s="36"/>
      <c r="R61" s="36"/>
      <c r="S61" s="36"/>
      <c r="T61" s="36"/>
      <c r="U61" s="36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5"/>
      <c r="B62" s="43"/>
      <c r="C62" s="43"/>
      <c r="D62" s="44" t="s">
        <v>105</v>
      </c>
      <c r="E62" s="39"/>
      <c r="F62" s="39"/>
      <c r="G62" s="39"/>
      <c r="H62" s="39"/>
      <c r="I62" s="39"/>
      <c r="J62" s="40" t="s">
        <v>106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5" t="s">
        <v>107</v>
      </c>
      <c r="C63" s="45"/>
      <c r="D63" s="45"/>
      <c r="E63" s="45"/>
      <c r="F63" s="45"/>
      <c r="G63" s="45"/>
      <c r="H63" s="45"/>
      <c r="I63" s="5"/>
      <c r="J63" s="5"/>
      <c r="K63" s="5"/>
      <c r="L63" s="5"/>
      <c r="M63" s="5"/>
      <c r="N63" s="5"/>
      <c r="O63" s="46"/>
      <c r="P63" s="5"/>
      <c r="Q63" s="47" t="s">
        <v>108</v>
      </c>
      <c r="R63" s="47"/>
      <c r="S63" s="47"/>
      <c r="T63" s="47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48"/>
      <c r="D64" s="11"/>
      <c r="E64" s="4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48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48">
        <f>C20+C47</f>
        <v>66808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48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5513888888888889" right="0.2361111111111111" top="0.19652777777777777" bottom="0.19652777777777777" header="0.5118055555555555" footer="0.5118055555555555"/>
  <pageSetup horizontalDpi="300" verticalDpi="300" orientation="landscape" paperSize="9" scale="6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67"/>
  <sheetViews>
    <sheetView tabSelected="1" view="pageBreakPreview" zoomScale="75" zoomScaleSheetLayoutView="75" workbookViewId="0" topLeftCell="A1">
      <selection activeCell="F55" sqref="F55"/>
    </sheetView>
  </sheetViews>
  <sheetFormatPr defaultColWidth="8.00390625" defaultRowHeight="12.75"/>
  <cols>
    <col min="1" max="1" width="28.625" style="0" customWidth="1"/>
    <col min="2" max="2" width="5.75390625" style="0" customWidth="1"/>
    <col min="3" max="3" width="12.50390625" style="0" customWidth="1"/>
    <col min="4" max="4" width="13.00390625" style="0" customWidth="1"/>
    <col min="5" max="5" width="9.50390625" style="0" customWidth="1"/>
    <col min="6" max="6" width="9.875" style="0" customWidth="1"/>
    <col min="7" max="8" width="11.50390625" style="0" customWidth="1"/>
    <col min="9" max="9" width="9.875" style="0" customWidth="1"/>
    <col min="10" max="10" width="10.375" style="0" customWidth="1"/>
    <col min="11" max="12" width="9.625" style="0" customWidth="1"/>
    <col min="13" max="13" width="10.875" style="0" customWidth="1"/>
    <col min="14" max="14" width="10.75390625" style="0" customWidth="1"/>
    <col min="15" max="15" width="10.50390625" style="0" customWidth="1"/>
    <col min="16" max="16" width="13.50390625" style="0" hidden="1" customWidth="1"/>
    <col min="17" max="17" width="9.50390625" style="0" customWidth="1"/>
    <col min="18" max="18" width="10.125" style="0" customWidth="1"/>
    <col min="19" max="19" width="11.50390625" style="0" customWidth="1"/>
    <col min="20" max="20" width="10.75390625" style="0" customWidth="1"/>
    <col min="21" max="21" width="10.625" style="0" customWidth="1"/>
    <col min="22" max="22" width="11.50390625" style="0" customWidth="1"/>
    <col min="23" max="16384" width="8.87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  <c r="R2" s="3"/>
      <c r="S2" s="3"/>
      <c r="T2" s="3"/>
      <c r="U2" s="3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110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">
      <c r="A9" s="7" t="s">
        <v>5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">
      <c r="A10" s="9" t="s">
        <v>6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  <c r="F12" s="10"/>
      <c r="G12" s="10"/>
      <c r="H12" s="10" t="s">
        <v>12</v>
      </c>
      <c r="I12" s="10" t="s">
        <v>13</v>
      </c>
      <c r="J12" s="10"/>
      <c r="K12" s="10"/>
      <c r="L12" s="10" t="s">
        <v>14</v>
      </c>
      <c r="M12" s="10" t="s">
        <v>15</v>
      </c>
      <c r="N12" s="10"/>
      <c r="O12" s="10"/>
      <c r="P12" s="10"/>
      <c r="Q12" s="10" t="s">
        <v>16</v>
      </c>
      <c r="R12" s="10" t="s">
        <v>17</v>
      </c>
      <c r="S12" s="10"/>
      <c r="T12" s="10"/>
      <c r="U12" s="10" t="s">
        <v>18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19</v>
      </c>
      <c r="F14" s="13" t="s">
        <v>20</v>
      </c>
      <c r="G14" s="13" t="s">
        <v>21</v>
      </c>
      <c r="H14" s="10"/>
      <c r="I14" s="13" t="s">
        <v>22</v>
      </c>
      <c r="J14" s="13" t="s">
        <v>23</v>
      </c>
      <c r="K14" s="13" t="s">
        <v>24</v>
      </c>
      <c r="L14" s="10"/>
      <c r="M14" s="13" t="s">
        <v>25</v>
      </c>
      <c r="N14" s="13" t="s">
        <v>26</v>
      </c>
      <c r="O14" s="13" t="s">
        <v>27</v>
      </c>
      <c r="P14" s="13"/>
      <c r="Q14" s="10"/>
      <c r="R14" s="13" t="s">
        <v>28</v>
      </c>
      <c r="S14" s="13" t="s">
        <v>29</v>
      </c>
      <c r="T14" s="13" t="s">
        <v>30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">
      <c r="A15" s="14" t="s">
        <v>31</v>
      </c>
      <c r="B15" s="14" t="s">
        <v>32</v>
      </c>
      <c r="C15" s="14" t="s">
        <v>33</v>
      </c>
      <c r="D15" s="14">
        <v>4</v>
      </c>
      <c r="E15" s="14" t="s">
        <v>34</v>
      </c>
      <c r="F15" s="14" t="s">
        <v>35</v>
      </c>
      <c r="G15" s="14" t="s">
        <v>36</v>
      </c>
      <c r="H15" s="14" t="s">
        <v>37</v>
      </c>
      <c r="I15" s="14" t="s">
        <v>38</v>
      </c>
      <c r="J15" s="14" t="s">
        <v>39</v>
      </c>
      <c r="K15" s="14" t="s">
        <v>40</v>
      </c>
      <c r="L15" s="14" t="s">
        <v>41</v>
      </c>
      <c r="M15" s="14" t="s">
        <v>42</v>
      </c>
      <c r="N15" s="14" t="s">
        <v>43</v>
      </c>
      <c r="O15" s="14" t="s">
        <v>44</v>
      </c>
      <c r="P15" s="14"/>
      <c r="Q15" s="14" t="s">
        <v>45</v>
      </c>
      <c r="R15" s="14" t="s">
        <v>46</v>
      </c>
      <c r="S15" s="14" t="s">
        <v>47</v>
      </c>
      <c r="T15" s="14" t="s">
        <v>48</v>
      </c>
      <c r="U15" s="14" t="s">
        <v>49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50</v>
      </c>
      <c r="B16" s="16" t="s">
        <v>51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52</v>
      </c>
      <c r="B17" s="21" t="s">
        <v>53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54</v>
      </c>
      <c r="B18" s="16" t="s">
        <v>55</v>
      </c>
      <c r="C18" s="17">
        <f>D18</f>
        <v>252329.2</v>
      </c>
      <c r="D18" s="17">
        <f>H18+L18+Q18+U18</f>
        <v>252329.2</v>
      </c>
      <c r="E18" s="17">
        <f>E20+E23</f>
        <v>84797.90000000001</v>
      </c>
      <c r="F18" s="17">
        <f>F20+F23</f>
        <v>73332.09999999999</v>
      </c>
      <c r="G18" s="17">
        <f>G20+G23</f>
        <v>4616.7</v>
      </c>
      <c r="H18" s="17">
        <f>H20+H23</f>
        <v>162746.7</v>
      </c>
      <c r="I18" s="17">
        <f>I20+I23</f>
        <v>8658</v>
      </c>
      <c r="J18" s="17">
        <f>J20+J23</f>
        <v>5558</v>
      </c>
      <c r="K18" s="17">
        <f>K20+K23</f>
        <v>6090</v>
      </c>
      <c r="L18" s="17">
        <f>L20+L23</f>
        <v>20306</v>
      </c>
      <c r="M18" s="17">
        <f>M20+M23</f>
        <v>27079.9</v>
      </c>
      <c r="N18" s="17">
        <f>N20+N23</f>
        <v>5577</v>
      </c>
      <c r="O18" s="17">
        <f>O20+O23</f>
        <v>5659</v>
      </c>
      <c r="P18" s="17">
        <f>P20+P23</f>
        <v>0</v>
      </c>
      <c r="Q18" s="17">
        <f>Q20+Q23</f>
        <v>38315.9</v>
      </c>
      <c r="R18" s="17">
        <f>R20+R23</f>
        <v>12341.1</v>
      </c>
      <c r="S18" s="17">
        <f>S20+S23</f>
        <v>9528</v>
      </c>
      <c r="T18" s="17">
        <f>T20+T23</f>
        <v>9091.5</v>
      </c>
      <c r="U18" s="17">
        <f>U20+U23</f>
        <v>30960.6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56</v>
      </c>
      <c r="B19" s="16"/>
      <c r="C19" s="17"/>
      <c r="D19" s="18"/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4" t="s">
        <v>57</v>
      </c>
      <c r="B20" s="21" t="s">
        <v>58</v>
      </c>
      <c r="C20" s="18">
        <f>C21+C22</f>
        <v>68824</v>
      </c>
      <c r="D20" s="18">
        <f>D21+D22</f>
        <v>68824</v>
      </c>
      <c r="E20" s="18">
        <f>E21+E22</f>
        <v>5728.1</v>
      </c>
      <c r="F20" s="18">
        <f>F21+F22</f>
        <v>5510.2</v>
      </c>
      <c r="G20" s="18">
        <f>G21+G22</f>
        <v>3023.7</v>
      </c>
      <c r="H20" s="18">
        <f>H21+H22</f>
        <v>14262</v>
      </c>
      <c r="I20" s="18">
        <f>I21+I22</f>
        <v>6939</v>
      </c>
      <c r="J20" s="18">
        <f>J21+J22</f>
        <v>3840</v>
      </c>
      <c r="K20" s="18">
        <f>K21+K22</f>
        <v>3693</v>
      </c>
      <c r="L20" s="18">
        <f>L21+L22</f>
        <v>14472</v>
      </c>
      <c r="M20" s="18">
        <f>M21+M22</f>
        <v>6786</v>
      </c>
      <c r="N20" s="18">
        <f>N21+N22</f>
        <v>3857</v>
      </c>
      <c r="O20" s="18">
        <f>O21+O22</f>
        <v>3641</v>
      </c>
      <c r="P20" s="18">
        <f>P21+P22</f>
        <v>0</v>
      </c>
      <c r="Q20" s="18">
        <f>Q21+Q22</f>
        <v>14284</v>
      </c>
      <c r="R20" s="18">
        <f>R21+R22</f>
        <v>10622</v>
      </c>
      <c r="S20" s="18">
        <f>S21+S22</f>
        <v>7811</v>
      </c>
      <c r="T20" s="18">
        <f>T21+T22</f>
        <v>7373</v>
      </c>
      <c r="U20" s="18">
        <f>U21+U22</f>
        <v>25806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4" t="s">
        <v>59</v>
      </c>
      <c r="B21" s="21"/>
      <c r="C21" s="22">
        <f aca="true" t="shared" si="0" ref="C21:C25">D21</f>
        <v>5500</v>
      </c>
      <c r="D21" s="22">
        <f aca="true" t="shared" si="1" ref="D21:D22">H21+L21+Q21+U21</f>
        <v>5500</v>
      </c>
      <c r="E21" s="22">
        <v>593.6</v>
      </c>
      <c r="F21" s="22">
        <v>233.8</v>
      </c>
      <c r="G21" s="22">
        <v>422.6</v>
      </c>
      <c r="H21" s="22">
        <f aca="true" t="shared" si="2" ref="H21:H22">E21+F21+G21</f>
        <v>1250</v>
      </c>
      <c r="I21" s="22">
        <v>432</v>
      </c>
      <c r="J21" s="22">
        <v>333</v>
      </c>
      <c r="K21" s="22">
        <v>685</v>
      </c>
      <c r="L21" s="22">
        <f aca="true" t="shared" si="3" ref="L21:L22">I21+J21+K21</f>
        <v>1450</v>
      </c>
      <c r="M21" s="22">
        <v>332</v>
      </c>
      <c r="N21" s="22">
        <v>403</v>
      </c>
      <c r="O21" s="22">
        <v>685</v>
      </c>
      <c r="P21" s="22"/>
      <c r="Q21" s="22">
        <f aca="true" t="shared" si="4" ref="Q21:Q22">M21+N21+O21</f>
        <v>1420</v>
      </c>
      <c r="R21" s="22">
        <v>334</v>
      </c>
      <c r="S21" s="22">
        <v>333</v>
      </c>
      <c r="T21" s="22">
        <v>713</v>
      </c>
      <c r="U21" s="22">
        <f aca="true" t="shared" si="5" ref="U21:U22">R21+S21+T21</f>
        <v>1380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4" t="s">
        <v>60</v>
      </c>
      <c r="B22" s="21"/>
      <c r="C22" s="22">
        <f t="shared" si="0"/>
        <v>63324</v>
      </c>
      <c r="D22" s="22">
        <f t="shared" si="1"/>
        <v>63324</v>
      </c>
      <c r="E22" s="22">
        <v>5134.5</v>
      </c>
      <c r="F22" s="22">
        <v>5276.4</v>
      </c>
      <c r="G22" s="22">
        <v>2601.1</v>
      </c>
      <c r="H22" s="22">
        <f t="shared" si="2"/>
        <v>13012</v>
      </c>
      <c r="I22" s="22">
        <v>6507</v>
      </c>
      <c r="J22" s="22">
        <v>3507</v>
      </c>
      <c r="K22" s="22">
        <v>3008</v>
      </c>
      <c r="L22" s="22">
        <f t="shared" si="3"/>
        <v>13022</v>
      </c>
      <c r="M22" s="22">
        <v>6454</v>
      </c>
      <c r="N22" s="22">
        <v>3454</v>
      </c>
      <c r="O22" s="22">
        <v>2956</v>
      </c>
      <c r="P22" s="22"/>
      <c r="Q22" s="22">
        <f t="shared" si="4"/>
        <v>12864</v>
      </c>
      <c r="R22" s="22">
        <v>10288</v>
      </c>
      <c r="S22" s="22">
        <v>7478</v>
      </c>
      <c r="T22" s="22">
        <v>6660</v>
      </c>
      <c r="U22" s="22">
        <f t="shared" si="5"/>
        <v>24426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4" t="s">
        <v>61</v>
      </c>
      <c r="B23" s="21" t="s">
        <v>62</v>
      </c>
      <c r="C23" s="18">
        <f t="shared" si="0"/>
        <v>183505.2</v>
      </c>
      <c r="D23" s="18">
        <f>D25+D24</f>
        <v>183505.2</v>
      </c>
      <c r="E23" s="18">
        <f>E25+E24</f>
        <v>79069.8</v>
      </c>
      <c r="F23" s="18">
        <f>F25+F24</f>
        <v>67821.9</v>
      </c>
      <c r="G23" s="18">
        <f>G25+G24</f>
        <v>1593</v>
      </c>
      <c r="H23" s="18">
        <f>H25+H24</f>
        <v>148484.7</v>
      </c>
      <c r="I23" s="18">
        <f>I25+I24</f>
        <v>1719</v>
      </c>
      <c r="J23" s="18">
        <f>J25+J24</f>
        <v>1718</v>
      </c>
      <c r="K23" s="18">
        <f>K25+K24</f>
        <v>2397</v>
      </c>
      <c r="L23" s="18">
        <f>L25+L24</f>
        <v>5834</v>
      </c>
      <c r="M23" s="18">
        <f>M25+M24</f>
        <v>20293.9</v>
      </c>
      <c r="N23" s="18">
        <f>N25+N24</f>
        <v>1720</v>
      </c>
      <c r="O23" s="18">
        <f>O25+O24</f>
        <v>2018</v>
      </c>
      <c r="P23" s="18">
        <f>P25+P24</f>
        <v>0</v>
      </c>
      <c r="Q23" s="18">
        <f>Q25+Q24</f>
        <v>24031.9</v>
      </c>
      <c r="R23" s="18">
        <f>R25+R24</f>
        <v>1719.1</v>
      </c>
      <c r="S23" s="18">
        <f>S25+S24</f>
        <v>1717</v>
      </c>
      <c r="T23" s="18">
        <f>T25+T24</f>
        <v>1718.5</v>
      </c>
      <c r="U23" s="18">
        <f>U25+U24</f>
        <v>5154.6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4" t="s">
        <v>59</v>
      </c>
      <c r="B24" s="21"/>
      <c r="C24" s="22">
        <f t="shared" si="0"/>
        <v>11038.6</v>
      </c>
      <c r="D24" s="22">
        <f aca="true" t="shared" si="6" ref="D24:D25">H24+L24+Q24+U24</f>
        <v>11038.6</v>
      </c>
      <c r="E24" s="22">
        <v>-3109</v>
      </c>
      <c r="F24" s="22">
        <v>4894</v>
      </c>
      <c r="G24" s="22">
        <v>893</v>
      </c>
      <c r="H24" s="22">
        <f aca="true" t="shared" si="7" ref="H24:H25">E24+F24+G24</f>
        <v>2678</v>
      </c>
      <c r="I24" s="22">
        <v>896</v>
      </c>
      <c r="J24" s="22">
        <v>894</v>
      </c>
      <c r="K24" s="22">
        <v>897</v>
      </c>
      <c r="L24" s="22">
        <f aca="true" t="shared" si="8" ref="L24:L25">I24+J24+K24</f>
        <v>2687</v>
      </c>
      <c r="M24" s="22">
        <v>895</v>
      </c>
      <c r="N24" s="22">
        <v>897</v>
      </c>
      <c r="O24" s="22">
        <v>1195</v>
      </c>
      <c r="P24" s="22"/>
      <c r="Q24" s="22">
        <f aca="true" t="shared" si="9" ref="Q24:Q25">M24+N24+O24</f>
        <v>2987</v>
      </c>
      <c r="R24" s="22">
        <v>896.1</v>
      </c>
      <c r="S24" s="22">
        <v>894</v>
      </c>
      <c r="T24" s="22">
        <v>896.5</v>
      </c>
      <c r="U24" s="22">
        <f aca="true" t="shared" si="10" ref="U24:U25">R24+S24+T24</f>
        <v>2686.6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4" t="s">
        <v>60</v>
      </c>
      <c r="B25" s="21"/>
      <c r="C25" s="22">
        <f t="shared" si="0"/>
        <v>172466.6</v>
      </c>
      <c r="D25" s="22">
        <f t="shared" si="6"/>
        <v>172466.6</v>
      </c>
      <c r="E25" s="25">
        <v>82178.8</v>
      </c>
      <c r="F25" s="25">
        <v>62927.9</v>
      </c>
      <c r="G25" s="25">
        <v>700</v>
      </c>
      <c r="H25" s="22">
        <f t="shared" si="7"/>
        <v>145806.7</v>
      </c>
      <c r="I25" s="22">
        <v>823</v>
      </c>
      <c r="J25" s="22">
        <v>824</v>
      </c>
      <c r="K25" s="22">
        <v>1500</v>
      </c>
      <c r="L25" s="22">
        <f t="shared" si="8"/>
        <v>3147</v>
      </c>
      <c r="M25" s="22">
        <v>19398.9</v>
      </c>
      <c r="N25" s="22">
        <v>823</v>
      </c>
      <c r="O25" s="22">
        <v>823</v>
      </c>
      <c r="P25" s="22"/>
      <c r="Q25" s="22">
        <f t="shared" si="9"/>
        <v>21044.9</v>
      </c>
      <c r="R25" s="22">
        <v>823</v>
      </c>
      <c r="S25" s="22">
        <v>823</v>
      </c>
      <c r="T25" s="22">
        <v>822</v>
      </c>
      <c r="U25" s="22">
        <f t="shared" si="10"/>
        <v>2468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6" t="s">
        <v>63</v>
      </c>
      <c r="B26" s="16" t="s">
        <v>64</v>
      </c>
      <c r="C26" s="18">
        <f>C28+C30+C32+C34+C36</f>
        <v>257063.2</v>
      </c>
      <c r="D26" s="18">
        <f>D28+D30+D32+D34+D36</f>
        <v>257063.2</v>
      </c>
      <c r="E26" s="18">
        <f>E28+E30+E32+E34+E36</f>
        <v>3717</v>
      </c>
      <c r="F26" s="18">
        <f>F28+F30+F32+F34+F36</f>
        <v>16479.5</v>
      </c>
      <c r="G26" s="18">
        <f>G28+G30+G32+G34+G36</f>
        <v>23587.7</v>
      </c>
      <c r="H26" s="18">
        <f>H28+H30+H32+H34+H36</f>
        <v>43784.2</v>
      </c>
      <c r="I26" s="18">
        <f>I28+I30+I32+I34+I36</f>
        <v>18500</v>
      </c>
      <c r="J26" s="18">
        <f>J28+J30+J32+J34+J36</f>
        <v>18500</v>
      </c>
      <c r="K26" s="18">
        <f>K28+K30+K32+K34+K36</f>
        <v>20252</v>
      </c>
      <c r="L26" s="18">
        <f>L28+L30+L32+L34+L36</f>
        <v>57252</v>
      </c>
      <c r="M26" s="18">
        <f>M28+M30+M32+M34+M36</f>
        <v>23035.9</v>
      </c>
      <c r="N26" s="18">
        <f>N28+N30+N32+N34+N36</f>
        <v>30086</v>
      </c>
      <c r="O26" s="18">
        <f>O28+O30+O32+O34+O36</f>
        <v>38550</v>
      </c>
      <c r="P26" s="18">
        <f>P28+P30+P32+P34+P36</f>
        <v>0</v>
      </c>
      <c r="Q26" s="18">
        <f>Q28+Q30+Q32+Q34+Q36</f>
        <v>91671.9</v>
      </c>
      <c r="R26" s="18">
        <f>R28+R30+R32+R34+R36</f>
        <v>19912</v>
      </c>
      <c r="S26" s="18">
        <f>S28+S30+S32+S34+S36</f>
        <v>19500</v>
      </c>
      <c r="T26" s="18">
        <f>T28+T30+T32+T34+T36</f>
        <v>24943.1</v>
      </c>
      <c r="U26" s="18">
        <f>U28+U30+U32+U34+U36</f>
        <v>64355.1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56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4" t="s">
        <v>65</v>
      </c>
      <c r="B28" s="21" t="s">
        <v>66</v>
      </c>
      <c r="C28" s="22">
        <f aca="true" t="shared" si="11" ref="C28:C33">D28</f>
        <v>153737.6</v>
      </c>
      <c r="D28" s="18">
        <f>D29</f>
        <v>153737.6</v>
      </c>
      <c r="E28" s="18">
        <f>E29</f>
        <v>0</v>
      </c>
      <c r="F28" s="18">
        <f>F29</f>
        <v>7477</v>
      </c>
      <c r="G28" s="18">
        <f>G29</f>
        <v>17523</v>
      </c>
      <c r="H28" s="18">
        <f>H29</f>
        <v>25000</v>
      </c>
      <c r="I28" s="18">
        <f>I29</f>
        <v>11000</v>
      </c>
      <c r="J28" s="18">
        <f>J29</f>
        <v>11000</v>
      </c>
      <c r="K28" s="18">
        <f>K29</f>
        <v>11000</v>
      </c>
      <c r="L28" s="18">
        <f>L29</f>
        <v>33000</v>
      </c>
      <c r="M28" s="18">
        <f>M29</f>
        <v>11000</v>
      </c>
      <c r="N28" s="18">
        <f>N29</f>
        <v>17586</v>
      </c>
      <c r="O28" s="18">
        <f>O29</f>
        <v>27996</v>
      </c>
      <c r="P28" s="18">
        <f>P29</f>
        <v>0</v>
      </c>
      <c r="Q28" s="18">
        <f>Q29</f>
        <v>56582</v>
      </c>
      <c r="R28" s="18">
        <f>R29</f>
        <v>11000</v>
      </c>
      <c r="S28" s="18">
        <f>S29</f>
        <v>11000</v>
      </c>
      <c r="T28" s="18">
        <f>T29</f>
        <v>17155.6</v>
      </c>
      <c r="U28" s="18">
        <f>U29</f>
        <v>39155.6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4" t="s">
        <v>59</v>
      </c>
      <c r="B29" s="21"/>
      <c r="C29" s="22">
        <f t="shared" si="11"/>
        <v>153737.6</v>
      </c>
      <c r="D29" s="22">
        <f>H29+L29+Q29+U29</f>
        <v>153737.6</v>
      </c>
      <c r="E29" s="22">
        <v>0</v>
      </c>
      <c r="F29" s="22">
        <v>7477</v>
      </c>
      <c r="G29" s="22">
        <v>17523</v>
      </c>
      <c r="H29" s="22">
        <f>E29+F29+G29</f>
        <v>25000</v>
      </c>
      <c r="I29" s="22">
        <v>11000</v>
      </c>
      <c r="J29" s="22">
        <v>11000</v>
      </c>
      <c r="K29" s="22">
        <v>11000</v>
      </c>
      <c r="L29" s="22">
        <f>I29+J29+K29</f>
        <v>33000</v>
      </c>
      <c r="M29" s="22">
        <v>11000</v>
      </c>
      <c r="N29" s="22">
        <v>17586</v>
      </c>
      <c r="O29" s="22">
        <v>27996</v>
      </c>
      <c r="P29" s="22"/>
      <c r="Q29" s="22">
        <f>M29+N29+O29</f>
        <v>56582</v>
      </c>
      <c r="R29" s="22">
        <v>11000</v>
      </c>
      <c r="S29" s="22">
        <v>11000</v>
      </c>
      <c r="T29" s="22">
        <v>17155.6</v>
      </c>
      <c r="U29" s="22">
        <f>R29+S29+T29</f>
        <v>39155.6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4" t="s">
        <v>67</v>
      </c>
      <c r="B30" s="21" t="s">
        <v>68</v>
      </c>
      <c r="C30" s="18">
        <f t="shared" si="11"/>
        <v>47270.4</v>
      </c>
      <c r="D30" s="18">
        <f>D31</f>
        <v>47270.4</v>
      </c>
      <c r="E30" s="18">
        <f>E31</f>
        <v>2641</v>
      </c>
      <c r="F30" s="18">
        <f>F31</f>
        <v>4191</v>
      </c>
      <c r="G30" s="18">
        <f>G31</f>
        <v>3668</v>
      </c>
      <c r="H30" s="18">
        <f>H31</f>
        <v>10500</v>
      </c>
      <c r="I30" s="18">
        <f>I31</f>
        <v>3500</v>
      </c>
      <c r="J30" s="18">
        <f>J31</f>
        <v>3500</v>
      </c>
      <c r="K30" s="18">
        <f>K31</f>
        <v>3500</v>
      </c>
      <c r="L30" s="18">
        <f>L31</f>
        <v>10500</v>
      </c>
      <c r="M30" s="18">
        <f>M31</f>
        <v>4482.9</v>
      </c>
      <c r="N30" s="18">
        <f>N31</f>
        <v>4500</v>
      </c>
      <c r="O30" s="18">
        <f>O31</f>
        <v>4500</v>
      </c>
      <c r="P30" s="18">
        <f>P31</f>
        <v>0</v>
      </c>
      <c r="Q30" s="18">
        <f>Q31</f>
        <v>13482.9</v>
      </c>
      <c r="R30" s="18">
        <f>R31</f>
        <v>4500</v>
      </c>
      <c r="S30" s="18">
        <f>S31</f>
        <v>4500</v>
      </c>
      <c r="T30" s="18">
        <f>T31</f>
        <v>3787.5</v>
      </c>
      <c r="U30" s="18">
        <f>U31</f>
        <v>12787.5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4" t="s">
        <v>59</v>
      </c>
      <c r="B31" s="21"/>
      <c r="C31" s="49">
        <f t="shared" si="11"/>
        <v>47270.4</v>
      </c>
      <c r="D31" s="49">
        <f>H31+L31+Q31+U31</f>
        <v>47270.4</v>
      </c>
      <c r="E31" s="49">
        <v>2641</v>
      </c>
      <c r="F31" s="49">
        <v>4191</v>
      </c>
      <c r="G31" s="49">
        <v>3668</v>
      </c>
      <c r="H31" s="49">
        <f>E31+F31+G31</f>
        <v>10500</v>
      </c>
      <c r="I31" s="49">
        <v>3500</v>
      </c>
      <c r="J31" s="49">
        <v>3500</v>
      </c>
      <c r="K31" s="49">
        <v>3500</v>
      </c>
      <c r="L31" s="49">
        <f>I31+J31+K31</f>
        <v>10500</v>
      </c>
      <c r="M31" s="49">
        <v>4482.9</v>
      </c>
      <c r="N31" s="49">
        <v>4500</v>
      </c>
      <c r="O31" s="49">
        <v>4500</v>
      </c>
      <c r="P31" s="49"/>
      <c r="Q31" s="49">
        <f>M31+N31+O31</f>
        <v>13482.9</v>
      </c>
      <c r="R31" s="49">
        <v>4500</v>
      </c>
      <c r="S31" s="49">
        <v>4500</v>
      </c>
      <c r="T31" s="49">
        <v>3787.5</v>
      </c>
      <c r="U31" s="49">
        <f>R31+S31+T31</f>
        <v>12787.5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4" t="s">
        <v>69</v>
      </c>
      <c r="B32" s="21" t="s">
        <v>70</v>
      </c>
      <c r="C32" s="18">
        <f t="shared" si="11"/>
        <v>54</v>
      </c>
      <c r="D32" s="18">
        <f>D33</f>
        <v>54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0</v>
      </c>
      <c r="L32" s="18">
        <f>L33</f>
        <v>0</v>
      </c>
      <c r="M32" s="18">
        <f>M33</f>
        <v>0</v>
      </c>
      <c r="N32" s="18">
        <f>N33</f>
        <v>0</v>
      </c>
      <c r="O32" s="18">
        <f>O33</f>
        <v>54</v>
      </c>
      <c r="P32" s="18">
        <f>P33</f>
        <v>0</v>
      </c>
      <c r="Q32" s="18">
        <f>Q33</f>
        <v>54</v>
      </c>
      <c r="R32" s="18">
        <f>R33</f>
        <v>0</v>
      </c>
      <c r="S32" s="18">
        <f>S33</f>
        <v>0</v>
      </c>
      <c r="T32" s="18">
        <f>T33</f>
        <v>0</v>
      </c>
      <c r="U32" s="18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4" t="s">
        <v>59</v>
      </c>
      <c r="B33" s="21"/>
      <c r="C33" s="22">
        <f t="shared" si="11"/>
        <v>54</v>
      </c>
      <c r="D33" s="22">
        <f>H33+L33+Q33+U33</f>
        <v>54</v>
      </c>
      <c r="E33" s="22"/>
      <c r="F33" s="22"/>
      <c r="G33" s="22"/>
      <c r="H33" s="22">
        <f>E33+F33+G33</f>
        <v>0</v>
      </c>
      <c r="I33" s="22"/>
      <c r="J33" s="22"/>
      <c r="K33" s="22"/>
      <c r="L33" s="22">
        <f>I33+J33+K33</f>
        <v>0</v>
      </c>
      <c r="M33" s="22"/>
      <c r="N33" s="22"/>
      <c r="O33" s="22">
        <v>54</v>
      </c>
      <c r="P33" s="22"/>
      <c r="Q33" s="22">
        <f>M33+N33+O33</f>
        <v>54</v>
      </c>
      <c r="R33" s="22"/>
      <c r="S33" s="22"/>
      <c r="T33" s="22"/>
      <c r="U33" s="22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4" t="s">
        <v>71</v>
      </c>
      <c r="B34" s="21" t="s">
        <v>72</v>
      </c>
      <c r="C34" s="18">
        <f>C35</f>
        <v>3</v>
      </c>
      <c r="D34" s="18">
        <f>D35</f>
        <v>3</v>
      </c>
      <c r="E34" s="18">
        <f>E35</f>
        <v>0</v>
      </c>
      <c r="F34" s="18">
        <f>F35</f>
        <v>3</v>
      </c>
      <c r="G34" s="18">
        <f>G35</f>
        <v>0</v>
      </c>
      <c r="H34" s="18">
        <f>H35</f>
        <v>3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0</v>
      </c>
      <c r="T34" s="18">
        <f>T35</f>
        <v>0</v>
      </c>
      <c r="U34" s="18">
        <f>U35</f>
        <v>0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4" t="s">
        <v>59</v>
      </c>
      <c r="B35" s="21"/>
      <c r="C35" s="22">
        <f aca="true" t="shared" si="12" ref="C35:C42">D35</f>
        <v>3</v>
      </c>
      <c r="D35" s="22">
        <f>H35+L35+Q35+U35</f>
        <v>3</v>
      </c>
      <c r="E35" s="22"/>
      <c r="F35" s="22">
        <v>3</v>
      </c>
      <c r="G35" s="22"/>
      <c r="H35" s="22">
        <f>E35+F35+G35</f>
        <v>3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/>
      <c r="T35" s="22"/>
      <c r="U35" s="22">
        <f>R35+S35+T35</f>
        <v>0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4" t="s">
        <v>73</v>
      </c>
      <c r="B36" s="21" t="s">
        <v>74</v>
      </c>
      <c r="C36" s="18">
        <f t="shared" si="12"/>
        <v>55998.2</v>
      </c>
      <c r="D36" s="18">
        <f>D37</f>
        <v>55998.2</v>
      </c>
      <c r="E36" s="18">
        <f>E37</f>
        <v>1076</v>
      </c>
      <c r="F36" s="18">
        <f>F37</f>
        <v>4808.5</v>
      </c>
      <c r="G36" s="18">
        <f>G37</f>
        <v>2396.7</v>
      </c>
      <c r="H36" s="18">
        <f>H37</f>
        <v>8281.2</v>
      </c>
      <c r="I36" s="18">
        <f>I37</f>
        <v>4000</v>
      </c>
      <c r="J36" s="18">
        <f>J37</f>
        <v>4000</v>
      </c>
      <c r="K36" s="18">
        <f>K37</f>
        <v>5752</v>
      </c>
      <c r="L36" s="18">
        <f>L37</f>
        <v>13752</v>
      </c>
      <c r="M36" s="18">
        <f>M37</f>
        <v>7553</v>
      </c>
      <c r="N36" s="18">
        <f>N37</f>
        <v>8000</v>
      </c>
      <c r="O36" s="18">
        <f>O37</f>
        <v>6000</v>
      </c>
      <c r="P36" s="18">
        <f>P37</f>
        <v>0</v>
      </c>
      <c r="Q36" s="18">
        <f>Q37</f>
        <v>21553</v>
      </c>
      <c r="R36" s="18">
        <f>R37</f>
        <v>4412</v>
      </c>
      <c r="S36" s="18">
        <f>S37</f>
        <v>4000</v>
      </c>
      <c r="T36" s="18">
        <f>T37</f>
        <v>4000</v>
      </c>
      <c r="U36" s="18">
        <f>U37</f>
        <v>12412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4" t="s">
        <v>59</v>
      </c>
      <c r="B37" s="21"/>
      <c r="C37" s="49">
        <f t="shared" si="12"/>
        <v>55998.2</v>
      </c>
      <c r="D37" s="49">
        <f>H37+L37+Q37+U37</f>
        <v>55998.2</v>
      </c>
      <c r="E37" s="49">
        <v>1076</v>
      </c>
      <c r="F37" s="49">
        <v>4808.5</v>
      </c>
      <c r="G37" s="49">
        <v>2396.7</v>
      </c>
      <c r="H37" s="49">
        <f>E37+F37+G37</f>
        <v>8281.2</v>
      </c>
      <c r="I37" s="49">
        <v>4000</v>
      </c>
      <c r="J37" s="49">
        <v>4000</v>
      </c>
      <c r="K37" s="49">
        <v>5752</v>
      </c>
      <c r="L37" s="49">
        <f>I37+J37+K37</f>
        <v>13752</v>
      </c>
      <c r="M37" s="49">
        <v>7553</v>
      </c>
      <c r="N37" s="49">
        <v>8000</v>
      </c>
      <c r="O37" s="49">
        <v>6000</v>
      </c>
      <c r="P37" s="49"/>
      <c r="Q37" s="49">
        <f>M37+N37+O37</f>
        <v>21553</v>
      </c>
      <c r="R37" s="49">
        <v>4412</v>
      </c>
      <c r="S37" s="49">
        <v>4000</v>
      </c>
      <c r="T37" s="49">
        <v>4000</v>
      </c>
      <c r="U37" s="49">
        <f>R37+S37+T37</f>
        <v>12412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6" t="s">
        <v>75</v>
      </c>
      <c r="B38" s="16" t="s">
        <v>76</v>
      </c>
      <c r="C38" s="18">
        <f t="shared" si="12"/>
        <v>-4734</v>
      </c>
      <c r="D38" s="18">
        <f>D18-D26</f>
        <v>-4734</v>
      </c>
      <c r="E38" s="18">
        <f>E18-E26</f>
        <v>81080.90000000001</v>
      </c>
      <c r="F38" s="18">
        <f>F18-F26</f>
        <v>56852.59999999999</v>
      </c>
      <c r="G38" s="18">
        <f>G18-G26</f>
        <v>-18971</v>
      </c>
      <c r="H38" s="18">
        <f>H18-H26</f>
        <v>118962.50000000001</v>
      </c>
      <c r="I38" s="18">
        <f>I18-I26</f>
        <v>-9842</v>
      </c>
      <c r="J38" s="18">
        <f>J18-J26</f>
        <v>-12942</v>
      </c>
      <c r="K38" s="18">
        <f>K18-K26</f>
        <v>-14162</v>
      </c>
      <c r="L38" s="18">
        <f>L18-L26</f>
        <v>-36946</v>
      </c>
      <c r="M38" s="18">
        <f>M18-M26</f>
        <v>4044</v>
      </c>
      <c r="N38" s="18">
        <f>N18-N26</f>
        <v>-24509</v>
      </c>
      <c r="O38" s="18">
        <f>O18-O26</f>
        <v>-32891</v>
      </c>
      <c r="P38" s="18">
        <f>P18-P26</f>
        <v>0</v>
      </c>
      <c r="Q38" s="18">
        <f>Q18-Q26</f>
        <v>-53355.99999999999</v>
      </c>
      <c r="R38" s="18">
        <f>R18-R26</f>
        <v>-7570.9</v>
      </c>
      <c r="S38" s="18">
        <f>S18-S26</f>
        <v>-9972</v>
      </c>
      <c r="T38" s="18">
        <f>T18-T26</f>
        <v>-15851.599999999999</v>
      </c>
      <c r="U38" s="18">
        <f>U18-U26</f>
        <v>-33394.5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26" t="s">
        <v>77</v>
      </c>
      <c r="B39" s="16" t="s">
        <v>78</v>
      </c>
      <c r="C39" s="22">
        <f t="shared" si="12"/>
        <v>4734</v>
      </c>
      <c r="D39" s="18">
        <f>-D38</f>
        <v>4734</v>
      </c>
      <c r="E39" s="18">
        <f>-E38</f>
        <v>-81080.90000000001</v>
      </c>
      <c r="F39" s="18">
        <f>-F38</f>
        <v>-56852.59999999999</v>
      </c>
      <c r="G39" s="18">
        <f>-G38</f>
        <v>18971</v>
      </c>
      <c r="H39" s="18">
        <f>-H38</f>
        <v>-118962.50000000001</v>
      </c>
      <c r="I39" s="18">
        <f>-I38</f>
        <v>9842</v>
      </c>
      <c r="J39" s="18">
        <f>-J38</f>
        <v>12942</v>
      </c>
      <c r="K39" s="18">
        <f>-K38</f>
        <v>14162</v>
      </c>
      <c r="L39" s="18">
        <f>-L38</f>
        <v>36946</v>
      </c>
      <c r="M39" s="18">
        <f>-M38</f>
        <v>-4044</v>
      </c>
      <c r="N39" s="18">
        <f>-N38</f>
        <v>24509</v>
      </c>
      <c r="O39" s="18">
        <f>-O38</f>
        <v>32891</v>
      </c>
      <c r="P39" s="18">
        <f>-P38</f>
        <v>0</v>
      </c>
      <c r="Q39" s="18">
        <f>-Q38</f>
        <v>53355.99999999999</v>
      </c>
      <c r="R39" s="18">
        <f>-R38</f>
        <v>7570.9</v>
      </c>
      <c r="S39" s="18">
        <f>-S38</f>
        <v>9972</v>
      </c>
      <c r="T39" s="18">
        <f>-T38</f>
        <v>15851.599999999999</v>
      </c>
      <c r="U39" s="18">
        <f>-U38</f>
        <v>33394.5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4" t="s">
        <v>59</v>
      </c>
      <c r="B40" s="16"/>
      <c r="C40" s="22">
        <f t="shared" si="12"/>
        <v>240524.6</v>
      </c>
      <c r="D40" s="22">
        <f>-(D21+D24-(D29+D31+D33+D35+D37))</f>
        <v>240524.6</v>
      </c>
      <c r="E40" s="22">
        <f>-(E21+E24-(E29+E31+E33+E35+E37))</f>
        <v>6232.4</v>
      </c>
      <c r="F40" s="22">
        <f>-(F21+F24-(F29+F31+F33+F35+F37))</f>
        <v>11351.7</v>
      </c>
      <c r="G40" s="22">
        <f>-(G21+G24-(G29+G31+G33+G35+G37))</f>
        <v>22272.100000000002</v>
      </c>
      <c r="H40" s="22">
        <f>-(H21+H24-(H29+H31+H33+H35+H37))</f>
        <v>39856.2</v>
      </c>
      <c r="I40" s="22">
        <f>-(I21+I24-(I29+I31+I33+I35+I37))</f>
        <v>17172</v>
      </c>
      <c r="J40" s="22">
        <f>-(J21+J24-(J29+J31+J33+J35+J37))</f>
        <v>17273</v>
      </c>
      <c r="K40" s="22">
        <f>-(K21+K24-(K29+K31+K33+K35+K37))</f>
        <v>18670</v>
      </c>
      <c r="L40" s="22">
        <f>-(L21+L24-(L29+L31+L33+L35+L37))</f>
        <v>53115</v>
      </c>
      <c r="M40" s="22">
        <f>-(M21+M24-(M29+M31+M33+M35+M37))</f>
        <v>21808.9</v>
      </c>
      <c r="N40" s="22">
        <f>-(N21+N24-(N29+N31+N33+N35+N37))</f>
        <v>28786</v>
      </c>
      <c r="O40" s="22">
        <f>-(O21+O24-(O29+O31+O33+O35+O37))</f>
        <v>36670</v>
      </c>
      <c r="P40" s="22">
        <f>-(P21+P24-(P29+P31+P33+P35+P37))</f>
        <v>0</v>
      </c>
      <c r="Q40" s="22">
        <f>-(Q21+Q24-(Q29+Q31+Q33+Q35+Q37))</f>
        <v>87264.9</v>
      </c>
      <c r="R40" s="22">
        <f>-(R21+R24-(R29+R31+R33+R35+R37))</f>
        <v>18681.9</v>
      </c>
      <c r="S40" s="22">
        <f>-(S21+S24-(S29+S31+S33+S35+S37))</f>
        <v>18273</v>
      </c>
      <c r="T40" s="22">
        <f>-(T21+T24-(T29+T31+T33+T35+T37))</f>
        <v>23333.6</v>
      </c>
      <c r="U40" s="22">
        <f>-(U21+U24-(U29+U31+U33+U35+U37))</f>
        <v>60288.5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4" t="s">
        <v>60</v>
      </c>
      <c r="B41" s="16"/>
      <c r="C41" s="22">
        <f t="shared" si="12"/>
        <v>-235790.6</v>
      </c>
      <c r="D41" s="22">
        <f>-(D22+D25-(0))</f>
        <v>-235790.6</v>
      </c>
      <c r="E41" s="22">
        <f>-(E22+E25-(0))</f>
        <v>-87313.3</v>
      </c>
      <c r="F41" s="22">
        <f>-(F22+F25-(0))</f>
        <v>-68204.3</v>
      </c>
      <c r="G41" s="22">
        <f>-(G22+G25-(0))</f>
        <v>-3301.1</v>
      </c>
      <c r="H41" s="22">
        <f>-(H22+H25-(0))</f>
        <v>-158818.7</v>
      </c>
      <c r="I41" s="22">
        <f>-(I22+I25-(0))</f>
        <v>-7330</v>
      </c>
      <c r="J41" s="22">
        <f>-(J22+J25-(0))</f>
        <v>-4331</v>
      </c>
      <c r="K41" s="22">
        <f>-(K22+K25-(0))</f>
        <v>-4508</v>
      </c>
      <c r="L41" s="22">
        <f>-(L22+L25-(0))</f>
        <v>-16169</v>
      </c>
      <c r="M41" s="22">
        <f>-(M22+M25-(0))</f>
        <v>-25852.9</v>
      </c>
      <c r="N41" s="22">
        <f>-(N22+N25-(0))</f>
        <v>-4277</v>
      </c>
      <c r="O41" s="22">
        <f>-(O22+O25-(0))</f>
        <v>-3779</v>
      </c>
      <c r="P41" s="22">
        <f>-(P22+P25-(0))</f>
        <v>0</v>
      </c>
      <c r="Q41" s="22">
        <f>-(Q22+Q25-(0))</f>
        <v>-33908.9</v>
      </c>
      <c r="R41" s="22">
        <f>-(R22+R25-(0))</f>
        <v>-11111</v>
      </c>
      <c r="S41" s="22">
        <f>-(S22+S25-(0))</f>
        <v>-8301</v>
      </c>
      <c r="T41" s="22">
        <f>-(T22+T25-(0))</f>
        <v>-7482</v>
      </c>
      <c r="U41" s="22">
        <f>-(U22+U25-(0))</f>
        <v>-26894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26" t="s">
        <v>79</v>
      </c>
      <c r="B42" s="16" t="s">
        <v>80</v>
      </c>
      <c r="C42" s="22">
        <f t="shared" si="12"/>
        <v>-252329.2</v>
      </c>
      <c r="D42" s="18">
        <f>-D18</f>
        <v>-252329.2</v>
      </c>
      <c r="E42" s="18">
        <f>-E18</f>
        <v>-84797.90000000001</v>
      </c>
      <c r="F42" s="18">
        <f>-F18</f>
        <v>-73332.09999999999</v>
      </c>
      <c r="G42" s="18">
        <f>-G18</f>
        <v>-4616.7</v>
      </c>
      <c r="H42" s="18">
        <f>-H18</f>
        <v>-162746.7</v>
      </c>
      <c r="I42" s="18">
        <f>-I18</f>
        <v>-8658</v>
      </c>
      <c r="J42" s="18">
        <f>-J18</f>
        <v>-5558</v>
      </c>
      <c r="K42" s="18">
        <f>-K18</f>
        <v>-6090</v>
      </c>
      <c r="L42" s="18">
        <f>-L18</f>
        <v>-20306</v>
      </c>
      <c r="M42" s="18">
        <f>-M18</f>
        <v>-27079.9</v>
      </c>
      <c r="N42" s="18">
        <f>-N18</f>
        <v>-5577</v>
      </c>
      <c r="O42" s="18">
        <f>-O18</f>
        <v>-5659</v>
      </c>
      <c r="P42" s="18">
        <f>-P18</f>
        <v>0</v>
      </c>
      <c r="Q42" s="18">
        <f>-Q18</f>
        <v>-38315.9</v>
      </c>
      <c r="R42" s="18">
        <f>-R18</f>
        <v>-12341.1</v>
      </c>
      <c r="S42" s="18">
        <f>-S18</f>
        <v>-9528</v>
      </c>
      <c r="T42" s="18">
        <f>-T18</f>
        <v>-9091.5</v>
      </c>
      <c r="U42" s="18">
        <f>-U18</f>
        <v>-30960.6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56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4" t="s">
        <v>60</v>
      </c>
      <c r="B44" s="16"/>
      <c r="C44" s="22">
        <f aca="true" t="shared" si="13" ref="C44:C50">D44</f>
        <v>-235790.6</v>
      </c>
      <c r="D44" s="22">
        <f>-(D22+D25)</f>
        <v>-235790.6</v>
      </c>
      <c r="E44" s="22">
        <f>-(E22+E24)</f>
        <v>-2025.5</v>
      </c>
      <c r="F44" s="22">
        <f>-(F22+F24)</f>
        <v>-10170.4</v>
      </c>
      <c r="G44" s="22">
        <f>-(G22+G24)</f>
        <v>-3494.1</v>
      </c>
      <c r="H44" s="22">
        <f>-(H22+H24)</f>
        <v>-15690</v>
      </c>
      <c r="I44" s="22">
        <f>-(I22+I24)</f>
        <v>-7403</v>
      </c>
      <c r="J44" s="22">
        <f>-(J22+J24)</f>
        <v>-4401</v>
      </c>
      <c r="K44" s="22">
        <f>-(K22+K24)</f>
        <v>-3905</v>
      </c>
      <c r="L44" s="22">
        <f>-(L22+L24)</f>
        <v>-15709</v>
      </c>
      <c r="M44" s="22">
        <f>-(M22+M24)</f>
        <v>-7349</v>
      </c>
      <c r="N44" s="22">
        <f>-(N22+N24)</f>
        <v>-4351</v>
      </c>
      <c r="O44" s="22">
        <f>-(O22+O24)</f>
        <v>-4151</v>
      </c>
      <c r="P44" s="22">
        <f>-(P22+P24)</f>
        <v>0</v>
      </c>
      <c r="Q44" s="22">
        <f>-(Q22+Q24)</f>
        <v>-15851</v>
      </c>
      <c r="R44" s="22">
        <f>-(R22+R24)</f>
        <v>-11184.1</v>
      </c>
      <c r="S44" s="22">
        <f>-(S22+S24)</f>
        <v>-8372</v>
      </c>
      <c r="T44" s="22">
        <f>-(T22+T24)</f>
        <v>-7556.5</v>
      </c>
      <c r="U44" s="22">
        <f>-(U22+U24)</f>
        <v>-27112.6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4" t="s">
        <v>59</v>
      </c>
      <c r="B45" s="16"/>
      <c r="C45" s="22">
        <f t="shared" si="13"/>
        <v>-16538.6</v>
      </c>
      <c r="D45" s="22">
        <f>-(D21+D24)</f>
        <v>-16538.6</v>
      </c>
      <c r="E45" s="22">
        <f>-(E21+E25)</f>
        <v>-82772.40000000001</v>
      </c>
      <c r="F45" s="22">
        <f>-(F21+F25)</f>
        <v>-63161.700000000004</v>
      </c>
      <c r="G45" s="22">
        <f>-(G21+G25)</f>
        <v>-1122.6</v>
      </c>
      <c r="H45" s="22">
        <f>-(H21+H25)</f>
        <v>-147056.7</v>
      </c>
      <c r="I45" s="22">
        <f>-(I21+I25)</f>
        <v>-1255</v>
      </c>
      <c r="J45" s="22">
        <f>-(J21+J25)</f>
        <v>-1157</v>
      </c>
      <c r="K45" s="22">
        <f>-(K21+K25)</f>
        <v>-2185</v>
      </c>
      <c r="L45" s="22">
        <f>-(L21+L25)</f>
        <v>-4597</v>
      </c>
      <c r="M45" s="22">
        <f>-(M21+M25)</f>
        <v>-19730.9</v>
      </c>
      <c r="N45" s="22">
        <f>-(N21+N25)</f>
        <v>-1226</v>
      </c>
      <c r="O45" s="22">
        <f>-(O21+O25)</f>
        <v>-1508</v>
      </c>
      <c r="P45" s="22">
        <f>-(P21+P25)</f>
        <v>0</v>
      </c>
      <c r="Q45" s="22">
        <f>-(Q21+Q25)</f>
        <v>-22464.9</v>
      </c>
      <c r="R45" s="22">
        <f>-(R21+R25)</f>
        <v>-1157</v>
      </c>
      <c r="S45" s="22">
        <f>-(S21+S25)</f>
        <v>-1156</v>
      </c>
      <c r="T45" s="22">
        <f>-(T21+T25)</f>
        <v>-1535</v>
      </c>
      <c r="U45" s="22">
        <f>-(U21+U25)</f>
        <v>-3848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4" t="s">
        <v>81</v>
      </c>
      <c r="B46" s="21" t="s">
        <v>82</v>
      </c>
      <c r="C46" s="22">
        <f t="shared" si="13"/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4" t="s">
        <v>83</v>
      </c>
      <c r="B47" s="21" t="s">
        <v>84</v>
      </c>
      <c r="C47" s="22">
        <f t="shared" si="13"/>
        <v>0</v>
      </c>
      <c r="D47" s="18"/>
      <c r="E47" s="25"/>
      <c r="F47" s="25"/>
      <c r="G47" s="25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7" t="s">
        <v>85</v>
      </c>
      <c r="B48" s="21" t="s">
        <v>86</v>
      </c>
      <c r="C48" s="22">
        <f t="shared" si="13"/>
        <v>0</v>
      </c>
      <c r="D48" s="18"/>
      <c r="E48" s="22"/>
      <c r="F48" s="28"/>
      <c r="G48" s="28"/>
      <c r="H48" s="18"/>
      <c r="I48" s="28"/>
      <c r="J48" s="28"/>
      <c r="K48" s="28"/>
      <c r="L48" s="18"/>
      <c r="M48" s="28"/>
      <c r="N48" s="28"/>
      <c r="O48" s="28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26" t="s">
        <v>87</v>
      </c>
      <c r="B49" s="16" t="s">
        <v>88</v>
      </c>
      <c r="C49" s="22">
        <f t="shared" si="13"/>
        <v>257063.2</v>
      </c>
      <c r="D49" s="18">
        <f>D50</f>
        <v>257063.2</v>
      </c>
      <c r="E49" s="18">
        <f>E50</f>
        <v>3717</v>
      </c>
      <c r="F49" s="18">
        <f>F50</f>
        <v>16479.5</v>
      </c>
      <c r="G49" s="18">
        <f>G50</f>
        <v>23587.7</v>
      </c>
      <c r="H49" s="18">
        <f>H50</f>
        <v>43784.2</v>
      </c>
      <c r="I49" s="18">
        <f>I50</f>
        <v>18500</v>
      </c>
      <c r="J49" s="18">
        <f>J50</f>
        <v>18500</v>
      </c>
      <c r="K49" s="18">
        <f>K50</f>
        <v>20252</v>
      </c>
      <c r="L49" s="18">
        <f>L50</f>
        <v>57252</v>
      </c>
      <c r="M49" s="18">
        <f>M50</f>
        <v>23035.9</v>
      </c>
      <c r="N49" s="18">
        <f>N50</f>
        <v>30086</v>
      </c>
      <c r="O49" s="18">
        <f>O50</f>
        <v>38550</v>
      </c>
      <c r="P49" s="18">
        <f>P50</f>
        <v>0</v>
      </c>
      <c r="Q49" s="18">
        <f>Q50</f>
        <v>91671.9</v>
      </c>
      <c r="R49" s="18">
        <f>R50</f>
        <v>19912</v>
      </c>
      <c r="S49" s="18">
        <f>S50</f>
        <v>19500</v>
      </c>
      <c r="T49" s="18">
        <f>T50</f>
        <v>24943.1</v>
      </c>
      <c r="U49" s="18">
        <f>U50</f>
        <v>64355.1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4" t="s">
        <v>59</v>
      </c>
      <c r="B50" s="16"/>
      <c r="C50" s="22">
        <f t="shared" si="13"/>
        <v>257063.2</v>
      </c>
      <c r="D50" s="22">
        <f>D29+D31+D33+D35+D37</f>
        <v>257063.2</v>
      </c>
      <c r="E50" s="22">
        <f>E29+E31+E33+E35+E37</f>
        <v>3717</v>
      </c>
      <c r="F50" s="22">
        <f>F29+F31+F33+F35+F37</f>
        <v>16479.5</v>
      </c>
      <c r="G50" s="22">
        <f>G29+G31+G33+G35+G37</f>
        <v>23587.7</v>
      </c>
      <c r="H50" s="22">
        <f>H29+H31+H33+H35+H37</f>
        <v>43784.2</v>
      </c>
      <c r="I50" s="22">
        <f>I29+I31+I33+I35+I37</f>
        <v>18500</v>
      </c>
      <c r="J50" s="22">
        <f>J29+J31+J33+J35+J37</f>
        <v>18500</v>
      </c>
      <c r="K50" s="22">
        <f>K29+K31+K33+K35+K37</f>
        <v>20252</v>
      </c>
      <c r="L50" s="22">
        <f>L29+L31+L33+L35+L37</f>
        <v>57252</v>
      </c>
      <c r="M50" s="22">
        <f>M29+M31+M33+M35+M37</f>
        <v>23035.9</v>
      </c>
      <c r="N50" s="22">
        <f>N29+N31+N33+N35+N37</f>
        <v>30086</v>
      </c>
      <c r="O50" s="22">
        <f>O29+O31+O33+O35+O37</f>
        <v>38550</v>
      </c>
      <c r="P50" s="22">
        <f>P29+P31+P33+P35+P37</f>
        <v>0</v>
      </c>
      <c r="Q50" s="22">
        <f>Q29+Q31+Q33+Q35+Q37</f>
        <v>91671.9</v>
      </c>
      <c r="R50" s="22">
        <f>R29+R31+R33+R35+R37</f>
        <v>19912</v>
      </c>
      <c r="S50" s="22">
        <f>S29+S31+S33+S35+S37</f>
        <v>19500</v>
      </c>
      <c r="T50" s="22">
        <f>T29+T31+T33+T35+T37</f>
        <v>24943.1</v>
      </c>
      <c r="U50" s="22">
        <f>U29+U31+U33+U35+U37</f>
        <v>64355.1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56</v>
      </c>
      <c r="B51" s="16"/>
      <c r="C51" s="22"/>
      <c r="D51" s="18"/>
      <c r="E51" s="25"/>
      <c r="F51" s="25"/>
      <c r="G51" s="25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89</v>
      </c>
      <c r="B52" s="21" t="s">
        <v>90</v>
      </c>
      <c r="C52" s="22">
        <f aca="true" t="shared" si="14" ref="C52:C53">D52</f>
        <v>300</v>
      </c>
      <c r="D52" s="18">
        <f>H52+L52+Q52+U52</f>
        <v>300</v>
      </c>
      <c r="E52" s="25"/>
      <c r="F52" s="25">
        <v>300</v>
      </c>
      <c r="G52" s="25"/>
      <c r="H52" s="18">
        <f>E52+F52+G52</f>
        <v>300</v>
      </c>
      <c r="I52" s="22"/>
      <c r="J52" s="22"/>
      <c r="K52" s="22"/>
      <c r="L52" s="18">
        <f>I52+K52+J52</f>
        <v>0</v>
      </c>
      <c r="M52" s="22"/>
      <c r="N52" s="22"/>
      <c r="O52" s="22"/>
      <c r="P52" s="22"/>
      <c r="Q52" s="18">
        <f>M52+N52+O52</f>
        <v>0</v>
      </c>
      <c r="R52" s="22"/>
      <c r="S52" s="22"/>
      <c r="T52" s="22"/>
      <c r="U52" s="18">
        <f>R52+S52+T52</f>
        <v>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4" t="s">
        <v>91</v>
      </c>
      <c r="B53" s="21" t="s">
        <v>92</v>
      </c>
      <c r="C53" s="22">
        <f t="shared" si="14"/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93</v>
      </c>
      <c r="B54" s="16" t="s">
        <v>94</v>
      </c>
      <c r="C54" s="22">
        <f>C38+(C42+C49)</f>
        <v>0</v>
      </c>
      <c r="D54" s="22">
        <f>D38+(D42+D49)</f>
        <v>0</v>
      </c>
      <c r="E54" s="22">
        <f>E38+(E42+E49)</f>
        <v>0</v>
      </c>
      <c r="F54" s="22">
        <f>F38+(F42+F49)</f>
        <v>0</v>
      </c>
      <c r="G54" s="22">
        <f>G38+(G42+G49)</f>
        <v>0</v>
      </c>
      <c r="H54" s="22">
        <f>H38+(H42+H49)</f>
        <v>0</v>
      </c>
      <c r="I54" s="22">
        <f>I38+(I42+I49)</f>
        <v>0</v>
      </c>
      <c r="J54" s="22">
        <f>J38+(J42+J49)</f>
        <v>0</v>
      </c>
      <c r="K54" s="22">
        <f>K38+(K42+K49)</f>
        <v>0</v>
      </c>
      <c r="L54" s="22">
        <f>L38+(L42+L49)</f>
        <v>0</v>
      </c>
      <c r="M54" s="22">
        <f>M38+(M42+M49)</f>
        <v>0</v>
      </c>
      <c r="N54" s="22">
        <f>N38+(N42+N49)</f>
        <v>0</v>
      </c>
      <c r="O54" s="22">
        <f>O38+(O42+O49)</f>
        <v>0</v>
      </c>
      <c r="P54" s="18">
        <f>P38+P42-P49</f>
        <v>0</v>
      </c>
      <c r="Q54" s="22">
        <f>Q38+(Q42+Q49)</f>
        <v>0</v>
      </c>
      <c r="R54" s="22">
        <f>R38+(R42+R49)</f>
        <v>0</v>
      </c>
      <c r="S54" s="22">
        <f>S38+(S42+S49)</f>
        <v>0</v>
      </c>
      <c r="T54" s="22">
        <f>T38+(T42+T49)</f>
        <v>0</v>
      </c>
      <c r="U54" s="22">
        <f>U38+(U42+U49)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29" t="s">
        <v>95</v>
      </c>
      <c r="B55" s="16" t="s">
        <v>96</v>
      </c>
      <c r="C55" s="22">
        <v>300</v>
      </c>
      <c r="D55" s="18">
        <v>300</v>
      </c>
      <c r="E55" s="22">
        <v>9561</v>
      </c>
      <c r="F55" s="22">
        <f>E56</f>
        <v>90641.90000000001</v>
      </c>
      <c r="G55" s="22">
        <f>F56</f>
        <v>147194.5</v>
      </c>
      <c r="H55" s="22">
        <f>E55</f>
        <v>9561</v>
      </c>
      <c r="I55" s="22">
        <f>G56</f>
        <v>128223.50000000001</v>
      </c>
      <c r="J55" s="22">
        <f>I56</f>
        <v>118381.5</v>
      </c>
      <c r="K55" s="22">
        <f>J56</f>
        <v>105439.5</v>
      </c>
      <c r="L55" s="22">
        <f>I55</f>
        <v>128223.50000000001</v>
      </c>
      <c r="M55" s="22">
        <f>K56</f>
        <v>91277.5</v>
      </c>
      <c r="N55" s="22">
        <f>M56</f>
        <v>95321.5</v>
      </c>
      <c r="O55" s="22">
        <f>N56</f>
        <v>70812.5</v>
      </c>
      <c r="P55" s="22">
        <f>O56</f>
        <v>37921.5</v>
      </c>
      <c r="Q55" s="22">
        <f>M55</f>
        <v>91277.5</v>
      </c>
      <c r="R55" s="22">
        <f>O56</f>
        <v>37921.5</v>
      </c>
      <c r="S55" s="22">
        <f>R56</f>
        <v>30350.6</v>
      </c>
      <c r="T55" s="22">
        <f>S56</f>
        <v>20378.6</v>
      </c>
      <c r="U55" s="22">
        <f>R55</f>
        <v>37921.5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29" t="s">
        <v>97</v>
      </c>
      <c r="B56" s="16" t="s">
        <v>98</v>
      </c>
      <c r="C56" s="18"/>
      <c r="D56" s="18">
        <v>0</v>
      </c>
      <c r="E56" s="18">
        <f>E55+E18-E26-E52</f>
        <v>90641.90000000001</v>
      </c>
      <c r="F56" s="18">
        <f>F55+F18-F26-F52</f>
        <v>147194.5</v>
      </c>
      <c r="G56" s="18">
        <f>G55+G18-G26-G52</f>
        <v>128223.50000000001</v>
      </c>
      <c r="H56" s="18">
        <f>H55+H18-H26-H52</f>
        <v>128223.50000000001</v>
      </c>
      <c r="I56" s="18">
        <f>I55+I18-I26-I52</f>
        <v>118381.5</v>
      </c>
      <c r="J56" s="18">
        <f>J55+J18-J26-J52</f>
        <v>105439.5</v>
      </c>
      <c r="K56" s="18">
        <f>K55+K18-K26-K52</f>
        <v>91277.5</v>
      </c>
      <c r="L56" s="18">
        <f>L55+L18-L26-L52</f>
        <v>91277.5</v>
      </c>
      <c r="M56" s="18">
        <f>M55+M18-M26-M52</f>
        <v>95321.5</v>
      </c>
      <c r="N56" s="18">
        <f>N55+N18-N26-N52</f>
        <v>70812.5</v>
      </c>
      <c r="O56" s="18">
        <f>O55+O18-O26-O52</f>
        <v>37921.5</v>
      </c>
      <c r="P56" s="18">
        <f>P55+P18-P26-P52</f>
        <v>37921.5</v>
      </c>
      <c r="Q56" s="18">
        <f>Q55+Q18-Q26-Q52</f>
        <v>37921.5</v>
      </c>
      <c r="R56" s="18">
        <f>R55+R18-R26-R52</f>
        <v>30350.6</v>
      </c>
      <c r="S56" s="18">
        <f>S55+S18-S26-S52</f>
        <v>20378.6</v>
      </c>
      <c r="T56" s="18">
        <f>T55+T18-T26-T52</f>
        <v>4527</v>
      </c>
      <c r="U56" s="18">
        <f>U55+U18-U26-U52</f>
        <v>4527.000000000007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29" t="s">
        <v>99</v>
      </c>
      <c r="B57" s="16" t="s">
        <v>100</v>
      </c>
      <c r="C57" s="22"/>
      <c r="D57" s="22">
        <f>D55-D56</f>
        <v>300</v>
      </c>
      <c r="E57" s="22">
        <f>E55-E56</f>
        <v>-81080.90000000001</v>
      </c>
      <c r="F57" s="22">
        <f>F55-F56</f>
        <v>-56552.59999999999</v>
      </c>
      <c r="G57" s="22">
        <f>G55-G56</f>
        <v>18970.999999999985</v>
      </c>
      <c r="H57" s="22">
        <f>H55-H56</f>
        <v>-118662.50000000001</v>
      </c>
      <c r="I57" s="22">
        <f>I55-I56</f>
        <v>9842.000000000015</v>
      </c>
      <c r="J57" s="22">
        <f>J55-J56</f>
        <v>12942</v>
      </c>
      <c r="K57" s="22">
        <f>K55-K56</f>
        <v>14162</v>
      </c>
      <c r="L57" s="22">
        <f>L55-L56</f>
        <v>36946.000000000015</v>
      </c>
      <c r="M57" s="22">
        <f>M55-M56</f>
        <v>-4044</v>
      </c>
      <c r="N57" s="22">
        <f>N55-N56</f>
        <v>24509</v>
      </c>
      <c r="O57" s="22">
        <f>O55-O56</f>
        <v>32891</v>
      </c>
      <c r="P57" s="18">
        <f>P55-P56</f>
        <v>0</v>
      </c>
      <c r="Q57" s="22">
        <f>Q55-Q56</f>
        <v>53356</v>
      </c>
      <c r="R57" s="22">
        <f>R55-R56</f>
        <v>7570.9000000000015</v>
      </c>
      <c r="S57" s="22">
        <f>S55-S56</f>
        <v>9972</v>
      </c>
      <c r="T57" s="22">
        <f>T55-T56</f>
        <v>15851.599999999999</v>
      </c>
      <c r="U57" s="22">
        <f>U55-U56</f>
        <v>33394.49999999999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0" t="s">
        <v>101</v>
      </c>
      <c r="B58" s="16" t="s">
        <v>102</v>
      </c>
      <c r="C58" s="22">
        <f>D58</f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30" customHeight="1">
      <c r="A59" s="31"/>
      <c r="B59" s="32"/>
      <c r="C59" s="33"/>
      <c r="D59" s="34"/>
      <c r="E59" s="35"/>
      <c r="F59" s="35"/>
      <c r="G59" s="35"/>
      <c r="H59" s="34"/>
      <c r="I59" s="35"/>
      <c r="J59" s="35"/>
      <c r="K59" s="35"/>
      <c r="L59" s="34"/>
      <c r="M59" s="35"/>
      <c r="N59" s="35"/>
      <c r="O59" s="35"/>
      <c r="P59" s="34"/>
      <c r="Q59" s="34"/>
      <c r="R59" s="35"/>
      <c r="S59" s="35"/>
      <c r="T59" s="35"/>
      <c r="U59" s="34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36"/>
      <c r="B60" s="37" t="s">
        <v>103</v>
      </c>
      <c r="C60" s="37"/>
      <c r="D60" s="37"/>
      <c r="E60" s="37"/>
      <c r="F60" s="37"/>
      <c r="G60" s="37"/>
      <c r="H60" s="38"/>
      <c r="I60" s="39"/>
      <c r="J60" s="11"/>
      <c r="K60" s="40"/>
      <c r="L60" s="36"/>
      <c r="M60" s="41"/>
      <c r="N60" s="41"/>
      <c r="O60" s="36"/>
      <c r="P60" s="36"/>
      <c r="Q60" s="42" t="s">
        <v>104</v>
      </c>
      <c r="R60" s="42"/>
      <c r="S60" s="42"/>
      <c r="T60" s="42"/>
      <c r="U60" s="36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41"/>
      <c r="N61" s="41"/>
      <c r="O61" s="36"/>
      <c r="P61" s="36"/>
      <c r="Q61" s="36"/>
      <c r="R61" s="36"/>
      <c r="S61" s="36"/>
      <c r="T61" s="36"/>
      <c r="U61" s="36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5"/>
      <c r="B62" s="43"/>
      <c r="C62" s="43"/>
      <c r="D62" s="44" t="s">
        <v>105</v>
      </c>
      <c r="E62" s="39"/>
      <c r="F62" s="39"/>
      <c r="G62" s="39"/>
      <c r="H62" s="39"/>
      <c r="I62" s="39"/>
      <c r="J62" s="40" t="s">
        <v>106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5" t="s">
        <v>107</v>
      </c>
      <c r="C63" s="45"/>
      <c r="D63" s="45"/>
      <c r="E63" s="45"/>
      <c r="F63" s="45"/>
      <c r="G63" s="45"/>
      <c r="H63" s="45"/>
      <c r="I63" s="5"/>
      <c r="J63" s="5"/>
      <c r="K63" s="5"/>
      <c r="L63" s="5"/>
      <c r="M63" s="5"/>
      <c r="N63" s="5"/>
      <c r="O63" s="46"/>
      <c r="P63" s="5"/>
      <c r="Q63" s="47" t="s">
        <v>108</v>
      </c>
      <c r="R63" s="47"/>
      <c r="S63" s="47"/>
      <c r="T63" s="47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48"/>
      <c r="D64" s="11"/>
      <c r="E64" s="4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48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48">
        <f>C20+C47</f>
        <v>68824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48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5513888888888889" right="0.2361111111111111" top="0.19652777777777777" bottom="0.19652777777777777" header="0.5118055555555555" footer="0.5118055555555555"/>
  <pageSetup horizontalDpi="300" verticalDpi="3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/>
  <cp:lastPrinted>2019-01-10T12:35:55Z</cp:lastPrinted>
  <dcterms:created xsi:type="dcterms:W3CDTF">2011-02-18T08:58:48Z</dcterms:created>
  <dcterms:modified xsi:type="dcterms:W3CDTF">2019-03-12T05:59:50Z</dcterms:modified>
  <cp:category/>
  <cp:version/>
  <cp:contentType/>
  <cp:contentStatus/>
  <cp:revision>29</cp:revision>
</cp:coreProperties>
</file>