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екабрь" sheetId="1" r:id="rId1"/>
  </sheets>
  <definedNames>
    <definedName name="_xlnm.Print_Titles" localSheetId="0">('декабрь'!$A:$B,'декабрь'!$12:$14)</definedName>
    <definedName name="Excel_BuiltIn_Print_Titles" localSheetId="0">('декабрь'!$A:$B,'декабрь'!$12:$14)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<sst xmlns="http://schemas.openxmlformats.org/spreadsheetml/2006/main" count="124" uniqueCount="109">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</sst>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20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21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5" borderId="0" applyNumberFormat="0" applyBorder="0" applyAlignment="0" applyProtection="0"/>
    <xf numFmtId="164" fontId="15" fillId="7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3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1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73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2 1" xfId="39"/>
    <cellStyle name="Accent 3 1" xfId="40"/>
    <cellStyle name="Accent 4" xfId="41"/>
    <cellStyle name="Bad 1" xfId="42"/>
    <cellStyle name="Error 1" xfId="43"/>
    <cellStyle name="Footnote 1" xfId="44"/>
    <cellStyle name="Good 1" xfId="45"/>
    <cellStyle name="Heading 1 1" xfId="46"/>
    <cellStyle name="Heading 2 1" xfId="47"/>
    <cellStyle name="Heading 3" xfId="48"/>
    <cellStyle name="Neutral 1" xfId="49"/>
    <cellStyle name="Note 1" xfId="50"/>
    <cellStyle name="Status 1" xfId="51"/>
    <cellStyle name="Text 1" xfId="52"/>
    <cellStyle name="Warning 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6">
      <selection activeCell="T56" sqref="T56"/>
    </sheetView>
  </sheetViews>
  <sheetFormatPr defaultColWidth="9.00390625" defaultRowHeight="12.75"/>
  <cols>
    <col min="1" max="1" width="28.50390625" style="0" customWidth="1"/>
    <col min="2" max="2" width="5.625" style="0" customWidth="1"/>
    <col min="3" max="3" width="12.50390625" style="0" customWidth="1"/>
    <col min="4" max="4" width="12.875" style="0" customWidth="1"/>
    <col min="5" max="5" width="9.50390625" style="0" customWidth="1"/>
    <col min="6" max="6" width="9.75390625" style="0" customWidth="1"/>
    <col min="7" max="8" width="11.5039062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75390625" style="0" customWidth="1"/>
    <col min="18" max="18" width="10.00390625" style="0" customWidth="1"/>
    <col min="19" max="19" width="11.50390625" style="0" customWidth="1"/>
    <col min="20" max="20" width="10.625" style="0" customWidth="1"/>
    <col min="21" max="21" width="10.50390625" style="0" customWidth="1"/>
    <col min="22" max="22" width="11.5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C20+C23</f>
        <v>326271.9</v>
      </c>
      <c r="D18" s="24">
        <f>H18+L18+Q18+U18</f>
        <v>324275.30000000005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16823</v>
      </c>
      <c r="N18" s="17">
        <f>N20+N23</f>
        <v>14689</v>
      </c>
      <c r="O18" s="17">
        <f>O20+O23</f>
        <v>28431.9</v>
      </c>
      <c r="P18" s="17">
        <f>P20+P23</f>
        <v>0</v>
      </c>
      <c r="Q18" s="17">
        <f>Q20+Q23</f>
        <v>59943.899999999994</v>
      </c>
      <c r="R18" s="17">
        <f>R20+R23</f>
        <v>21124.2</v>
      </c>
      <c r="S18" s="17">
        <f>S20+S23</f>
        <v>12466.7</v>
      </c>
      <c r="T18" s="17">
        <f>T20+T23</f>
        <v>24352.499999999996</v>
      </c>
      <c r="U18" s="17">
        <f>U20+U23</f>
        <v>57943.4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57</v>
      </c>
      <c r="B20" s="21" t="s">
        <v>58</v>
      </c>
      <c r="C20" s="18">
        <f>C21+C22</f>
        <v>70624</v>
      </c>
      <c r="D20" s="18">
        <f>D21+D22</f>
        <v>70447.09999999999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7492</v>
      </c>
      <c r="N20" s="18">
        <f>N21+N22</f>
        <v>3867</v>
      </c>
      <c r="O20" s="18">
        <f>O21+O22</f>
        <v>4559.2</v>
      </c>
      <c r="P20" s="18">
        <f>P21+P22</f>
        <v>0</v>
      </c>
      <c r="Q20" s="18">
        <f>Q21+Q22</f>
        <v>15918.2</v>
      </c>
      <c r="R20" s="18">
        <f>R21+R22</f>
        <v>9367.8</v>
      </c>
      <c r="S20" s="18">
        <f>S21+S22</f>
        <v>7152</v>
      </c>
      <c r="T20" s="18">
        <f>T21+T22</f>
        <v>7408.799999999999</v>
      </c>
      <c r="U20" s="18">
        <f>U21+U22</f>
        <v>23928.6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59</v>
      </c>
      <c r="B21" s="21"/>
      <c r="C21" s="22">
        <v>8592</v>
      </c>
      <c r="D21" s="22">
        <f aca="true" t="shared" si="0" ref="D21:D22">H21+L21+Q21+U21</f>
        <v>8986.9</v>
      </c>
      <c r="E21" s="22">
        <v>593.6</v>
      </c>
      <c r="F21" s="22">
        <v>233.8</v>
      </c>
      <c r="G21" s="22">
        <v>1578</v>
      </c>
      <c r="H21" s="22">
        <f aca="true" t="shared" si="1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2" ref="L21:L22">I21+J21+K21</f>
        <v>1935</v>
      </c>
      <c r="M21" s="22">
        <v>680</v>
      </c>
      <c r="N21" s="22">
        <v>398</v>
      </c>
      <c r="O21" s="22">
        <v>824.6</v>
      </c>
      <c r="P21" s="22"/>
      <c r="Q21" s="22">
        <f aca="true" t="shared" si="3" ref="Q21:Q22">M21+N21+O21</f>
        <v>1902.6</v>
      </c>
      <c r="R21" s="22">
        <v>806.3</v>
      </c>
      <c r="S21" s="22">
        <v>720.2</v>
      </c>
      <c r="T21" s="22">
        <v>1217.4</v>
      </c>
      <c r="U21" s="22">
        <f aca="true" t="shared" si="4" ref="U21:U22">R21+S21+T21</f>
        <v>2743.9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60</v>
      </c>
      <c r="B22" s="21"/>
      <c r="C22" s="22">
        <v>62032</v>
      </c>
      <c r="D22" s="22">
        <f t="shared" si="0"/>
        <v>61460.2</v>
      </c>
      <c r="E22" s="22">
        <v>5134.5</v>
      </c>
      <c r="F22" s="22">
        <v>5276.4</v>
      </c>
      <c r="G22" s="22">
        <v>2543</v>
      </c>
      <c r="H22" s="22">
        <f t="shared" si="1"/>
        <v>12953.9</v>
      </c>
      <c r="I22" s="22">
        <v>7339</v>
      </c>
      <c r="J22" s="22">
        <v>2933</v>
      </c>
      <c r="K22" s="22">
        <v>3034</v>
      </c>
      <c r="L22" s="22">
        <f t="shared" si="2"/>
        <v>13306</v>
      </c>
      <c r="M22" s="22">
        <v>6812</v>
      </c>
      <c r="N22" s="22">
        <v>3469</v>
      </c>
      <c r="O22" s="22">
        <v>3734.6</v>
      </c>
      <c r="P22" s="22"/>
      <c r="Q22" s="22">
        <f t="shared" si="3"/>
        <v>14015.6</v>
      </c>
      <c r="R22" s="22">
        <v>8561.5</v>
      </c>
      <c r="S22" s="22">
        <v>6431.8</v>
      </c>
      <c r="T22" s="22">
        <v>6191.4</v>
      </c>
      <c r="U22" s="22">
        <f t="shared" si="4"/>
        <v>21184.699999999997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61</v>
      </c>
      <c r="B23" s="21" t="s">
        <v>62</v>
      </c>
      <c r="C23" s="18">
        <f>C24+C25</f>
        <v>255647.9</v>
      </c>
      <c r="D23" s="18">
        <f>D25+D24</f>
        <v>253828.2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9331</v>
      </c>
      <c r="N23" s="18">
        <f>N25+N24</f>
        <v>10822</v>
      </c>
      <c r="O23" s="18">
        <f>O25+O24</f>
        <v>23872.7</v>
      </c>
      <c r="P23" s="18">
        <f>P25+P24</f>
        <v>0</v>
      </c>
      <c r="Q23" s="18">
        <f>Q25+Q24</f>
        <v>44025.7</v>
      </c>
      <c r="R23" s="18">
        <f>R25+R24</f>
        <v>11756.400000000001</v>
      </c>
      <c r="S23" s="18">
        <f>S25+S24</f>
        <v>5314.7</v>
      </c>
      <c r="T23" s="18">
        <f>T25+T24</f>
        <v>16943.699999999997</v>
      </c>
      <c r="U23" s="18">
        <f>U25+U24</f>
        <v>34014.8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59</v>
      </c>
      <c r="B24" s="21"/>
      <c r="C24" s="22">
        <v>19338.6</v>
      </c>
      <c r="D24" s="22">
        <f aca="true" t="shared" si="5" ref="D24:D25">H24+L24+Q24+U24</f>
        <v>18932</v>
      </c>
      <c r="E24" s="22">
        <v>-3109</v>
      </c>
      <c r="F24" s="22">
        <v>4894</v>
      </c>
      <c r="G24" s="22">
        <v>895</v>
      </c>
      <c r="H24" s="22">
        <f aca="true" t="shared" si="6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7" ref="L24:L25">I24+J24+K24</f>
        <v>2742</v>
      </c>
      <c r="M24" s="22">
        <v>1293</v>
      </c>
      <c r="N24" s="22">
        <v>498</v>
      </c>
      <c r="O24" s="22">
        <v>893</v>
      </c>
      <c r="P24" s="22"/>
      <c r="Q24" s="22">
        <f aca="true" t="shared" si="8" ref="Q24:Q25">M24+N24+O24</f>
        <v>2684</v>
      </c>
      <c r="R24" s="22">
        <v>4648.6</v>
      </c>
      <c r="S24" s="22">
        <v>0</v>
      </c>
      <c r="T24" s="22">
        <v>6177.4</v>
      </c>
      <c r="U24" s="22">
        <f aca="true" t="shared" si="9" ref="U24:U25">R24+S24+T24</f>
        <v>10826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60</v>
      </c>
      <c r="B25" s="21"/>
      <c r="C25" s="26">
        <v>236309.3</v>
      </c>
      <c r="D25" s="26">
        <f t="shared" si="5"/>
        <v>234896.2</v>
      </c>
      <c r="E25" s="27">
        <v>82178.8</v>
      </c>
      <c r="F25" s="27">
        <v>62927.9</v>
      </c>
      <c r="G25" s="27">
        <v>2895</v>
      </c>
      <c r="H25" s="22">
        <f t="shared" si="6"/>
        <v>148001.7</v>
      </c>
      <c r="I25" s="22">
        <v>572</v>
      </c>
      <c r="J25" s="26">
        <v>14734</v>
      </c>
      <c r="K25" s="22">
        <v>7058</v>
      </c>
      <c r="L25" s="22">
        <f t="shared" si="7"/>
        <v>22364</v>
      </c>
      <c r="M25" s="22">
        <v>8038</v>
      </c>
      <c r="N25" s="22">
        <v>10324</v>
      </c>
      <c r="O25" s="22">
        <v>22979.7</v>
      </c>
      <c r="P25" s="22"/>
      <c r="Q25" s="22">
        <f t="shared" si="8"/>
        <v>41341.7</v>
      </c>
      <c r="R25" s="22">
        <v>7107.8</v>
      </c>
      <c r="S25" s="22">
        <v>5314.7</v>
      </c>
      <c r="T25" s="22">
        <v>10766.3</v>
      </c>
      <c r="U25" s="22">
        <f t="shared" si="9"/>
        <v>23188.8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63</v>
      </c>
      <c r="B26" s="16" t="s">
        <v>64</v>
      </c>
      <c r="C26" s="18">
        <f>C28+C30+C32+C34+C36</f>
        <v>332683.4</v>
      </c>
      <c r="D26" s="18">
        <f>D28+D30+D32+D34+D36</f>
        <v>323336.9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30043</v>
      </c>
      <c r="N26" s="18">
        <f>N28+N30+N32+N34+N36</f>
        <v>26313</v>
      </c>
      <c r="O26" s="18">
        <f>O28+O30+O32+O34+O36</f>
        <v>94311</v>
      </c>
      <c r="P26" s="18">
        <f>P28+P30+P32+P34+P36</f>
        <v>0</v>
      </c>
      <c r="Q26" s="18">
        <f>Q28+Q30+Q32+Q34+Q36</f>
        <v>150667</v>
      </c>
      <c r="R26" s="18">
        <f>R28+R30+R32+R34+R36</f>
        <v>25069</v>
      </c>
      <c r="S26" s="18">
        <f>S28+S30+S32+S34+S36</f>
        <v>13501.9</v>
      </c>
      <c r="T26" s="18">
        <f>T28+T30+T32+T34+T36</f>
        <v>25790.5</v>
      </c>
      <c r="U26" s="18">
        <f>U28+U30+U32+U34+U36</f>
        <v>64361.4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7" customHeight="1">
      <c r="A28" s="25" t="s">
        <v>65</v>
      </c>
      <c r="B28" s="21" t="s">
        <v>66</v>
      </c>
      <c r="C28" s="18">
        <f>C29</f>
        <v>168957</v>
      </c>
      <c r="D28" s="18">
        <f>D29</f>
        <v>167544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16327</v>
      </c>
      <c r="N28" s="18">
        <f>N29</f>
        <v>20274</v>
      </c>
      <c r="O28" s="18">
        <f>O29</f>
        <v>56572</v>
      </c>
      <c r="P28" s="18">
        <f>P29</f>
        <v>0</v>
      </c>
      <c r="Q28" s="18">
        <f>Q29</f>
        <v>93173</v>
      </c>
      <c r="R28" s="18">
        <f>R29</f>
        <v>3500</v>
      </c>
      <c r="S28" s="18">
        <f>S29</f>
        <v>210</v>
      </c>
      <c r="T28" s="18">
        <f>T29</f>
        <v>13812</v>
      </c>
      <c r="U28" s="18">
        <f>U29</f>
        <v>17522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59</v>
      </c>
      <c r="B29" s="21"/>
      <c r="C29" s="22">
        <v>168957</v>
      </c>
      <c r="D29" s="22">
        <f>H29+L29+Q29+U29</f>
        <v>167544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16327</v>
      </c>
      <c r="N29" s="22">
        <v>20274</v>
      </c>
      <c r="O29" s="22">
        <v>56572</v>
      </c>
      <c r="P29" s="22"/>
      <c r="Q29" s="22">
        <f>M29+N29+O29</f>
        <v>93173</v>
      </c>
      <c r="R29" s="22">
        <v>3500</v>
      </c>
      <c r="S29" s="22">
        <v>210</v>
      </c>
      <c r="T29" s="22">
        <v>13812</v>
      </c>
      <c r="U29" s="22">
        <f>R29+S29+T29</f>
        <v>17522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67</v>
      </c>
      <c r="B30" s="21" t="s">
        <v>68</v>
      </c>
      <c r="C30" s="18">
        <f>C31</f>
        <v>48195.4</v>
      </c>
      <c r="D30" s="18">
        <f>D31</f>
        <v>45708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4045</v>
      </c>
      <c r="N30" s="18">
        <f>N31</f>
        <v>2637</v>
      </c>
      <c r="O30" s="18">
        <f>O31</f>
        <v>2698</v>
      </c>
      <c r="P30" s="18">
        <f>P31</f>
        <v>0</v>
      </c>
      <c r="Q30" s="18">
        <f>Q31</f>
        <v>9380</v>
      </c>
      <c r="R30" s="18">
        <f>R31</f>
        <v>5396</v>
      </c>
      <c r="S30" s="18">
        <f>S31</f>
        <v>2512</v>
      </c>
      <c r="T30" s="18">
        <f>T31</f>
        <v>1548</v>
      </c>
      <c r="U30" s="18">
        <f>U31</f>
        <v>9456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59</v>
      </c>
      <c r="B31" s="21"/>
      <c r="C31" s="29">
        <v>48195.4</v>
      </c>
      <c r="D31" s="29">
        <f>H31+L31+Q31+U31</f>
        <v>45708</v>
      </c>
      <c r="E31" s="29">
        <v>2641</v>
      </c>
      <c r="F31" s="29">
        <v>4191</v>
      </c>
      <c r="G31" s="29">
        <v>5524</v>
      </c>
      <c r="H31" s="29">
        <f>E31+F31+G31</f>
        <v>12356</v>
      </c>
      <c r="I31" s="29">
        <v>8238</v>
      </c>
      <c r="J31" s="29">
        <v>1360</v>
      </c>
      <c r="K31" s="29">
        <v>4918</v>
      </c>
      <c r="L31" s="29">
        <f>I31+J31+K31</f>
        <v>14516</v>
      </c>
      <c r="M31" s="29">
        <v>4045</v>
      </c>
      <c r="N31" s="29">
        <v>2637</v>
      </c>
      <c r="O31" s="29">
        <v>2698</v>
      </c>
      <c r="P31" s="29"/>
      <c r="Q31" s="29">
        <f>M31+N31+O31</f>
        <v>9380</v>
      </c>
      <c r="R31" s="29">
        <v>5396</v>
      </c>
      <c r="S31" s="29">
        <v>2512</v>
      </c>
      <c r="T31" s="29">
        <v>1548</v>
      </c>
      <c r="U31" s="29">
        <f>R31+S31+T31</f>
        <v>9456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69</v>
      </c>
      <c r="B32" s="21" t="s">
        <v>70</v>
      </c>
      <c r="C32" s="18">
        <f>C33</f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59</v>
      </c>
      <c r="B33" s="21"/>
      <c r="C33" s="22">
        <f>D33</f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59</v>
      </c>
      <c r="B35" s="21"/>
      <c r="C35" s="22">
        <f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73</v>
      </c>
      <c r="B36" s="21" t="s">
        <v>74</v>
      </c>
      <c r="C36" s="18">
        <f>C37</f>
        <v>115528</v>
      </c>
      <c r="D36" s="18">
        <f>D37</f>
        <v>110081.9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9671</v>
      </c>
      <c r="N36" s="18">
        <f>N37</f>
        <v>3402</v>
      </c>
      <c r="O36" s="18">
        <f>O37</f>
        <v>35041</v>
      </c>
      <c r="P36" s="18">
        <f>P37</f>
        <v>0</v>
      </c>
      <c r="Q36" s="18">
        <f>Q37</f>
        <v>48114</v>
      </c>
      <c r="R36" s="18">
        <f>R37</f>
        <v>16173</v>
      </c>
      <c r="S36" s="18">
        <f>S37</f>
        <v>10779.9</v>
      </c>
      <c r="T36" s="18">
        <f>T37</f>
        <v>10430.5</v>
      </c>
      <c r="U36" s="18">
        <f>U37</f>
        <v>37383.4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59</v>
      </c>
      <c r="B37" s="21"/>
      <c r="C37" s="29">
        <v>115528</v>
      </c>
      <c r="D37" s="29">
        <f>H37+L37+Q37+U37</f>
        <v>110081.9</v>
      </c>
      <c r="E37" s="29">
        <v>1076</v>
      </c>
      <c r="F37" s="29">
        <v>4808.5</v>
      </c>
      <c r="G37" s="29">
        <v>3253</v>
      </c>
      <c r="H37" s="29">
        <f>E37+F37+G37</f>
        <v>9137.5</v>
      </c>
      <c r="I37" s="29">
        <v>7010</v>
      </c>
      <c r="J37" s="29">
        <v>1504</v>
      </c>
      <c r="K37" s="29">
        <v>6933</v>
      </c>
      <c r="L37" s="29">
        <f>I37+J37+K37</f>
        <v>15447</v>
      </c>
      <c r="M37" s="29">
        <v>9671</v>
      </c>
      <c r="N37" s="29">
        <v>3402</v>
      </c>
      <c r="O37" s="29">
        <v>35041</v>
      </c>
      <c r="P37" s="29"/>
      <c r="Q37" s="29">
        <f>M37+N37+O37</f>
        <v>48114</v>
      </c>
      <c r="R37" s="29">
        <v>16173</v>
      </c>
      <c r="S37" s="29">
        <v>10779.9</v>
      </c>
      <c r="T37" s="29">
        <v>10430.5</v>
      </c>
      <c r="U37" s="29">
        <f>R37+S37+T37</f>
        <v>37383.4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75</v>
      </c>
      <c r="B38" s="16" t="s">
        <v>76</v>
      </c>
      <c r="C38" s="18">
        <f>C18-C26</f>
        <v>-6411.5</v>
      </c>
      <c r="D38" s="18">
        <f>D18-D26</f>
        <v>938.4000000000233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-13220</v>
      </c>
      <c r="N38" s="18">
        <f>N18-N26</f>
        <v>-11624</v>
      </c>
      <c r="O38" s="18">
        <f>O18-O26</f>
        <v>-65879.1</v>
      </c>
      <c r="P38" s="18">
        <f>P18-P26</f>
        <v>0</v>
      </c>
      <c r="Q38" s="18">
        <f>Q18-Q26</f>
        <v>-90723.1</v>
      </c>
      <c r="R38" s="18">
        <f>R18-R26</f>
        <v>-3944.7999999999993</v>
      </c>
      <c r="S38" s="18">
        <f>S18-S26</f>
        <v>-1035.199999999999</v>
      </c>
      <c r="T38" s="18">
        <f>T18-T26</f>
        <v>-1438.0000000000036</v>
      </c>
      <c r="U38" s="18">
        <f>U18-U26</f>
        <v>-6418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77</v>
      </c>
      <c r="B39" s="16" t="s">
        <v>78</v>
      </c>
      <c r="C39" s="18">
        <f>-C38</f>
        <v>6411.5</v>
      </c>
      <c r="D39" s="18">
        <f>-D38</f>
        <v>-938.4000000000233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13220</v>
      </c>
      <c r="N39" s="18">
        <f>-N38</f>
        <v>11624</v>
      </c>
      <c r="O39" s="18">
        <f>-O38</f>
        <v>65879.1</v>
      </c>
      <c r="P39" s="18">
        <f>-P38</f>
        <v>0</v>
      </c>
      <c r="Q39" s="18">
        <f>-Q38</f>
        <v>90723.1</v>
      </c>
      <c r="R39" s="18">
        <f>-R38</f>
        <v>3944.7999999999993</v>
      </c>
      <c r="S39" s="18">
        <f>-S38</f>
        <v>1035.199999999999</v>
      </c>
      <c r="T39" s="18">
        <f>-T38</f>
        <v>1438.0000000000036</v>
      </c>
      <c r="U39" s="18">
        <f>-U38</f>
        <v>6418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59</v>
      </c>
      <c r="B40" s="16"/>
      <c r="C40" s="22">
        <f aca="true" t="shared" si="10" ref="C40:C42">D40</f>
        <v>295418</v>
      </c>
      <c r="D40" s="22">
        <f>-(D21+D24-(D29+D31+D33+D35+D37))</f>
        <v>295418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28070</v>
      </c>
      <c r="N40" s="22">
        <f>-(N21+N24-(N29+N31+N33+N35+N37))</f>
        <v>25417</v>
      </c>
      <c r="O40" s="22">
        <f>-(O21+O24-(O29+O31+O33+O35+O37))</f>
        <v>92593.4</v>
      </c>
      <c r="P40" s="22">
        <f>-(P21+P24-(P29+P31+P33+P35+P37))</f>
        <v>0</v>
      </c>
      <c r="Q40" s="22">
        <f>-(Q21+Q24-(Q29+Q31+Q33+Q35+Q37))</f>
        <v>146080.4</v>
      </c>
      <c r="R40" s="22">
        <f>-(R21+R24-(R29+R31+R33+R35+R37))</f>
        <v>19614.1</v>
      </c>
      <c r="S40" s="22">
        <f>-(S21+S24-(S29+S31+S33+S35+S37))</f>
        <v>12781.699999999999</v>
      </c>
      <c r="T40" s="22">
        <f>-(T21+T24-(T29+T31+T33+T35+T37))</f>
        <v>18395.7</v>
      </c>
      <c r="U40" s="22">
        <f>-(U21+U24-(U29+U31+U33+U35+U37))</f>
        <v>50791.5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60</v>
      </c>
      <c r="B41" s="16"/>
      <c r="C41" s="22">
        <f t="shared" si="10"/>
        <v>-296356.4</v>
      </c>
      <c r="D41" s="22">
        <f>-(D22+D25-(0))</f>
        <v>-296356.4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-14850</v>
      </c>
      <c r="N41" s="22">
        <f>-(N22+N25-(0))</f>
        <v>-13793</v>
      </c>
      <c r="O41" s="22">
        <f>-(O22+O25-(0))</f>
        <v>-26714.3</v>
      </c>
      <c r="P41" s="22">
        <f>-(P22+P25-(0))</f>
        <v>0</v>
      </c>
      <c r="Q41" s="22">
        <f>-(Q22+Q25-(0))</f>
        <v>-55357.299999999996</v>
      </c>
      <c r="R41" s="22">
        <f>-(R22+R25-(0))</f>
        <v>-15669.3</v>
      </c>
      <c r="S41" s="22">
        <f>-(S22+S25-(0))</f>
        <v>-11746.5</v>
      </c>
      <c r="T41" s="22">
        <f>-(T22+T25-(0))</f>
        <v>-16957.699999999997</v>
      </c>
      <c r="U41" s="22">
        <f>-(U22+U25-(0))</f>
        <v>-44373.5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79</v>
      </c>
      <c r="B42" s="16" t="s">
        <v>80</v>
      </c>
      <c r="C42" s="22">
        <f t="shared" si="10"/>
        <v>-324275.30000000005</v>
      </c>
      <c r="D42" s="18">
        <f>-D18</f>
        <v>-324275.30000000005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-16823</v>
      </c>
      <c r="N42" s="18">
        <f>-N18</f>
        <v>-14689</v>
      </c>
      <c r="O42" s="18">
        <f>-O18</f>
        <v>-28431.9</v>
      </c>
      <c r="P42" s="18">
        <f>-P18</f>
        <v>0</v>
      </c>
      <c r="Q42" s="18">
        <f>-Q18</f>
        <v>-59943.899999999994</v>
      </c>
      <c r="R42" s="18">
        <f>-R18</f>
        <v>-21124.2</v>
      </c>
      <c r="S42" s="18">
        <f>-S18</f>
        <v>-12466.7</v>
      </c>
      <c r="T42" s="18">
        <f>-T18</f>
        <v>-24352.499999999996</v>
      </c>
      <c r="U42" s="18">
        <f>-U18</f>
        <v>-57943.4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60</v>
      </c>
      <c r="B44" s="16"/>
      <c r="C44" s="22">
        <f aca="true" t="shared" si="11" ref="C44:C50">D44</f>
        <v>-296356.4</v>
      </c>
      <c r="D44" s="22">
        <f>-(D22+D25)</f>
        <v>-296356.4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-8105</v>
      </c>
      <c r="N44" s="22">
        <f>-(N22+N24)</f>
        <v>-3967</v>
      </c>
      <c r="O44" s="22">
        <f>-(O22+O24)</f>
        <v>-4627.6</v>
      </c>
      <c r="P44" s="22">
        <f>-(P22+P24)</f>
        <v>0</v>
      </c>
      <c r="Q44" s="22">
        <f>-(Q22+Q24)</f>
        <v>-16699.6</v>
      </c>
      <c r="R44" s="22">
        <f>-(R22+R24)</f>
        <v>-13210.1</v>
      </c>
      <c r="S44" s="22">
        <f>-(S22+S24)</f>
        <v>-6431.8</v>
      </c>
      <c r="T44" s="22">
        <f>-(T22+T24)</f>
        <v>-12368.8</v>
      </c>
      <c r="U44" s="22">
        <f>-(U22+U24)</f>
        <v>-32010.699999999997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59</v>
      </c>
      <c r="B45" s="16"/>
      <c r="C45" s="22">
        <f t="shared" si="11"/>
        <v>-27918.9</v>
      </c>
      <c r="D45" s="22">
        <f>-(D21+D24)</f>
        <v>-27918.9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-8718</v>
      </c>
      <c r="N45" s="22">
        <f>-(N21+N25)</f>
        <v>-10722</v>
      </c>
      <c r="O45" s="22">
        <f>-(O21+O25)</f>
        <v>-23804.3</v>
      </c>
      <c r="P45" s="22">
        <f>-(P21+P25)</f>
        <v>0</v>
      </c>
      <c r="Q45" s="22">
        <f>-(Q21+Q25)</f>
        <v>-43244.299999999996</v>
      </c>
      <c r="R45" s="22">
        <f>-(R21+R25)</f>
        <v>-7914.1</v>
      </c>
      <c r="S45" s="22">
        <f>-(S21+S25)</f>
        <v>-6034.9</v>
      </c>
      <c r="T45" s="22">
        <f>-(T21+T25)</f>
        <v>-11983.699999999999</v>
      </c>
      <c r="U45" s="22">
        <f>-(U21+U25)</f>
        <v>-25932.7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81</v>
      </c>
      <c r="B46" s="21" t="s">
        <v>82</v>
      </c>
      <c r="C46" s="22">
        <f t="shared" si="11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83</v>
      </c>
      <c r="B47" s="21" t="s">
        <v>84</v>
      </c>
      <c r="C47" s="22">
        <f t="shared" si="11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0" t="s">
        <v>85</v>
      </c>
      <c r="B48" s="21" t="s">
        <v>86</v>
      </c>
      <c r="C48" s="22">
        <f t="shared" si="11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87</v>
      </c>
      <c r="B49" s="16" t="s">
        <v>88</v>
      </c>
      <c r="C49" s="22">
        <f t="shared" si="11"/>
        <v>323336.9</v>
      </c>
      <c r="D49" s="18">
        <f>D50</f>
        <v>323336.9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30043</v>
      </c>
      <c r="N49" s="18">
        <f>N50</f>
        <v>26313</v>
      </c>
      <c r="O49" s="18">
        <f>O50</f>
        <v>94311</v>
      </c>
      <c r="P49" s="18">
        <f>P50</f>
        <v>0</v>
      </c>
      <c r="Q49" s="18">
        <f>Q50</f>
        <v>150667</v>
      </c>
      <c r="R49" s="18">
        <f>R50</f>
        <v>25069</v>
      </c>
      <c r="S49" s="18">
        <f>S50</f>
        <v>13501.9</v>
      </c>
      <c r="T49" s="18">
        <f>T50</f>
        <v>25790.5</v>
      </c>
      <c r="U49" s="18">
        <f>U50</f>
        <v>64361.4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59</v>
      </c>
      <c r="B50" s="16"/>
      <c r="C50" s="22">
        <f t="shared" si="11"/>
        <v>323336.9</v>
      </c>
      <c r="D50" s="22">
        <f>D29+D31+D33+D35+D37</f>
        <v>323336.9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30043</v>
      </c>
      <c r="N50" s="22">
        <f>N29+N31+N33+N35+N37</f>
        <v>26313</v>
      </c>
      <c r="O50" s="22">
        <f>O29+O31+O33+O35+O37</f>
        <v>94311</v>
      </c>
      <c r="P50" s="22">
        <f>P29+P31+P33+P35+P37</f>
        <v>0</v>
      </c>
      <c r="Q50" s="22">
        <f>Q29+Q31+Q33+Q35+Q37</f>
        <v>150667</v>
      </c>
      <c r="R50" s="22">
        <f>R29+R31+R33+R35+R37</f>
        <v>25069</v>
      </c>
      <c r="S50" s="22">
        <f>S29+S31+S33+S35+S37</f>
        <v>13501.9</v>
      </c>
      <c r="T50" s="22">
        <f>T29+T31+T33+T35+T37</f>
        <v>25790.5</v>
      </c>
      <c r="U50" s="22">
        <f>U29+U31+U33+U35+U37</f>
        <v>64361.4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2" ref="C52:C53">D52</f>
        <v>300</v>
      </c>
      <c r="D52" s="18">
        <f>H52+L52+Q52+U52</f>
        <v>300</v>
      </c>
      <c r="E52" s="27"/>
      <c r="F52" s="27">
        <v>300</v>
      </c>
      <c r="G52" s="27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91</v>
      </c>
      <c r="B53" s="21" t="s">
        <v>92</v>
      </c>
      <c r="C53" s="22">
        <f t="shared" si="12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-7349.900000000023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33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94121</v>
      </c>
      <c r="O55" s="22">
        <f>N56</f>
        <v>82497.3</v>
      </c>
      <c r="P55" s="22">
        <f>O56</f>
        <v>16618.20000000001</v>
      </c>
      <c r="Q55" s="22">
        <f>M55</f>
        <v>107341.5</v>
      </c>
      <c r="R55" s="22">
        <f>O56</f>
        <v>16618.20000000001</v>
      </c>
      <c r="S55" s="22">
        <f>R56</f>
        <v>12672.7</v>
      </c>
      <c r="T55" s="22">
        <f>S56</f>
        <v>11637.500000000002</v>
      </c>
      <c r="U55" s="22">
        <f>R55</f>
        <v>16618.20000000001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94.5" customHeight="1">
      <c r="A56" s="32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34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v>94121</v>
      </c>
      <c r="N56" s="18">
        <v>82497.3</v>
      </c>
      <c r="O56" s="18">
        <f>O55+O18-O26-O52</f>
        <v>16618.20000000001</v>
      </c>
      <c r="P56" s="18">
        <f>P55+P18-P26-P52</f>
        <v>16618.20000000001</v>
      </c>
      <c r="Q56" s="18">
        <f>Q55+Q18-Q26-Q52</f>
        <v>16618.399999999994</v>
      </c>
      <c r="R56" s="18">
        <v>12672.7</v>
      </c>
      <c r="S56" s="18">
        <f>S55+S18-S26-S52</f>
        <v>11637.500000000002</v>
      </c>
      <c r="T56" s="18">
        <f>T55+T18-T26-T52</f>
        <v>10199.5</v>
      </c>
      <c r="U56" s="18">
        <f>U55+U18-U26-U52</f>
        <v>10200.200000000004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50" customHeight="1">
      <c r="A57" s="32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13220.5</v>
      </c>
      <c r="N57" s="22">
        <f>N55-N56</f>
        <v>11623.699999999997</v>
      </c>
      <c r="O57" s="22">
        <f>O55-O56</f>
        <v>65879.09999999999</v>
      </c>
      <c r="P57" s="18">
        <f>P55-P56</f>
        <v>0</v>
      </c>
      <c r="Q57" s="22">
        <f>Q55-Q56</f>
        <v>90723.1</v>
      </c>
      <c r="R57" s="22">
        <f>R55-R56</f>
        <v>3945.500000000011</v>
      </c>
      <c r="S57" s="22">
        <f>S55-S56</f>
        <v>1035.199999999999</v>
      </c>
      <c r="T57" s="22">
        <f>T55-T56</f>
        <v>1438.0000000000018</v>
      </c>
      <c r="U57" s="22">
        <f>U55-U56</f>
        <v>6418.000000000007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59.25" customHeight="1">
      <c r="A58" s="35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4.25" customHeight="1">
      <c r="A59" s="36"/>
      <c r="B59" s="37"/>
      <c r="C59" s="38"/>
      <c r="D59" s="39"/>
      <c r="E59" s="40"/>
      <c r="F59" s="40"/>
      <c r="G59" s="40"/>
      <c r="H59" s="39"/>
      <c r="I59" s="40"/>
      <c r="J59" s="40"/>
      <c r="K59" s="40"/>
      <c r="L59" s="39"/>
      <c r="M59" s="40"/>
      <c r="N59" s="40"/>
      <c r="O59" s="40"/>
      <c r="P59" s="39"/>
      <c r="Q59" s="39"/>
      <c r="R59" s="40"/>
      <c r="S59" s="40"/>
      <c r="T59" s="40"/>
      <c r="U59" s="39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1"/>
      <c r="B60" s="42" t="s">
        <v>103</v>
      </c>
      <c r="C60" s="42"/>
      <c r="D60" s="42"/>
      <c r="E60" s="42"/>
      <c r="F60" s="42"/>
      <c r="G60" s="42"/>
      <c r="H60" s="43"/>
      <c r="I60" s="44"/>
      <c r="J60" s="11"/>
      <c r="K60" s="45"/>
      <c r="L60" s="41"/>
      <c r="M60" s="46"/>
      <c r="N60" s="46"/>
      <c r="O60" s="41"/>
      <c r="P60" s="41"/>
      <c r="Q60" s="47" t="s">
        <v>104</v>
      </c>
      <c r="R60" s="47"/>
      <c r="S60" s="47"/>
      <c r="T60" s="47"/>
      <c r="U60" s="41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6"/>
      <c r="N61" s="46"/>
      <c r="O61" s="41"/>
      <c r="P61" s="41"/>
      <c r="Q61" s="41"/>
      <c r="R61" s="41"/>
      <c r="S61" s="41"/>
      <c r="T61" s="41"/>
      <c r="U61" s="41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8"/>
      <c r="C62" s="48"/>
      <c r="D62" s="49" t="s">
        <v>105</v>
      </c>
      <c r="E62" s="44"/>
      <c r="F62" s="44"/>
      <c r="G62" s="44"/>
      <c r="H62" s="44"/>
      <c r="I62" s="44"/>
      <c r="J62" s="45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50" t="s">
        <v>107</v>
      </c>
      <c r="C63" s="50"/>
      <c r="D63" s="50"/>
      <c r="E63" s="50"/>
      <c r="F63" s="50"/>
      <c r="G63" s="50"/>
      <c r="H63" s="50"/>
      <c r="I63" s="5"/>
      <c r="J63" s="5"/>
      <c r="K63" s="5"/>
      <c r="L63" s="5"/>
      <c r="M63" s="5"/>
      <c r="N63" s="5"/>
      <c r="O63" s="51"/>
      <c r="P63" s="5"/>
      <c r="Q63" s="52" t="s">
        <v>108</v>
      </c>
      <c r="R63" s="52"/>
      <c r="S63" s="52"/>
      <c r="T63" s="52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3"/>
      <c r="D64" s="11"/>
      <c r="E64" s="5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3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3">
        <f>C20+C47</f>
        <v>70624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3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2020-01-17T12:28:53Z</cp:lastPrinted>
  <dcterms:created xsi:type="dcterms:W3CDTF">2011-02-18T08:58:48Z</dcterms:created>
  <dcterms:modified xsi:type="dcterms:W3CDTF">2020-01-17T12:29:28Z</dcterms:modified>
  <cp:category/>
  <cp:version/>
  <cp:contentType/>
  <cp:contentStatus/>
  <cp:revision>48</cp:revision>
</cp:coreProperties>
</file>