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<sst xmlns="http://schemas.openxmlformats.org/spreadsheetml/2006/main" count="187" uniqueCount="107">
  <si>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</si>
  <si>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</si>
  <si>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</si>
  <si>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</si>
  <si>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</si>
  <si>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</si>
  <si>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</si>
  <si>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</si>
  <si>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</si>
  <si>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</si>
  <si>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</si>
  <si>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</si>
  <si>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</si>
  <si>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</si>
  <si>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</si>
  <si>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</si>
  <si>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</si>
  <si>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</si>
  <si>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</si>
  <si>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</si>
  <si>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</si>
  <si>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</si>
  <si>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</si>
  <si>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</si>
  <si>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</si>
  <si>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</si>
  <si>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</si>
  <si>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</si>
  <si>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</si>
  <si>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</si>
  <si>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</si>
  <si>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</si>
  <si>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</si>
  <si>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</si>
  <si>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</si>
  <si>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</si>
  <si>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</si>
  <si>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</si>
  <si>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</si>
  <si>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</si>
  <si>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</si>
  <si>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</si>
  <si>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</si>
  <si>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</si>
  <si>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</si>
  <si>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</si>
  <si>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</si>
  <si>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</si>
  <si>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</si>
  <si>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</si>
  <si>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</si>
  <si>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</si>
  <si>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</si>
  <si>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</si>
  <si>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</si>
  <si>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</si>
  <si>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</si>
  <si>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</si>
  <si>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</si>
  <si>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</si>
  <si>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</si>
  <si>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</si>
  <si>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</si>
  <si>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</si>
  <si>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</si>
  <si>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</si>
  <si>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</si>
  <si>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</si>
  <si>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</si>
  <si>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</si>
  <si>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</si>
  <si>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</si>
  <si>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</si>
  <si>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</si>
  <si>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</si>
  <si>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</si>
  <si>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</si>
  <si>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</si>
  <si>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</si>
  <si>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</si>
  <si>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</si>
  <si>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</si>
  <si>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</si>
  <si>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</si>
  <si>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</si>
  <si>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</si>
  <si>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</si>
  <si>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</si>
  <si>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</si>
  <si>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</si>
  <si>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</si>
  <si>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</si>
  <si>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</si>
  <si>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</si>
  <si>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</si>
  <si>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</si>
  <si>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</si>
  <si>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</si>
  <si>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</si>
  <si>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</si>
  <si>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</si>
  <si>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</si>
  <si>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</si>
  <si>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</si>
  <si>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Кассовый план исполнения  бюджета муниципального образования Юрьев-Польский район  на 2019 год</t>
  </si>
  <si>
    <t>(по состоянию на "01"февраля  2019г.)</t>
  </si>
  <si>
    <t>ТИК Юрьев-Польского района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</si>
</sst>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workbookViewId="0" topLeftCell="A93">
      <selection activeCell="A103" sqref="A103:N115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8.875" style="0" customWidth="1"/>
    <col min="4" max="4" width="9.75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33" customHeight="1">
      <c r="M1" s="24"/>
      <c r="N1" s="24"/>
      <c r="O1" s="24"/>
      <c r="P1" s="24"/>
      <c r="Q1" s="24"/>
      <c r="R1" s="24"/>
      <c r="S1" s="24"/>
    </row>
    <row r="2" spans="13:19" ht="12.75">
      <c r="M2" s="24"/>
      <c r="N2" s="24"/>
      <c r="O2" s="24"/>
      <c r="P2" s="24"/>
      <c r="Q2" s="24"/>
      <c r="R2" s="24"/>
      <c r="S2" s="24"/>
    </row>
    <row r="3" spans="13:19" ht="13.5" customHeight="1">
      <c r="M3" s="24"/>
      <c r="N3" s="57"/>
      <c r="O3" s="58"/>
      <c r="P3" s="24"/>
      <c r="Q3" s="24"/>
      <c r="R3" s="24"/>
      <c r="S3" s="24"/>
    </row>
    <row r="4" spans="13:19" ht="13.5" customHeight="1">
      <c r="M4" s="24"/>
      <c r="N4" s="57" t="s">
        <v>90</v>
      </c>
      <c r="O4" s="58"/>
      <c r="P4" s="58"/>
      <c r="Q4" s="58"/>
      <c r="R4" s="58"/>
      <c r="S4" s="24"/>
    </row>
    <row r="5" spans="13:19" ht="15.75" customHeight="1">
      <c r="M5" s="24"/>
      <c r="N5" s="59" t="s">
        <v>91</v>
      </c>
      <c r="O5" s="60"/>
      <c r="P5" s="60"/>
      <c r="Q5" s="60"/>
      <c r="R5" s="60"/>
      <c r="S5" s="24"/>
    </row>
    <row r="6" spans="13:19" ht="12.75" hidden="1">
      <c r="M6" s="24"/>
      <c r="N6" s="60"/>
      <c r="O6" s="60"/>
      <c r="P6" s="60"/>
      <c r="Q6" s="60"/>
      <c r="R6" s="60"/>
      <c r="S6" s="24"/>
    </row>
    <row r="7" spans="13:19" ht="12.75" hidden="1">
      <c r="M7" s="24"/>
      <c r="N7" s="60"/>
      <c r="O7" s="60"/>
      <c r="P7" s="60"/>
      <c r="Q7" s="60"/>
      <c r="R7" s="60"/>
      <c r="S7" s="24"/>
    </row>
    <row r="8" spans="13:19" ht="12.75" hidden="1">
      <c r="M8" s="24"/>
      <c r="N8" s="60"/>
      <c r="O8" s="60"/>
      <c r="P8" s="60"/>
      <c r="Q8" s="60"/>
      <c r="R8" s="60"/>
      <c r="S8" s="24"/>
    </row>
    <row r="9" spans="13:19" ht="42" customHeight="1">
      <c r="M9" s="24"/>
      <c r="N9" s="60"/>
      <c r="O9" s="60"/>
      <c r="P9" s="60"/>
      <c r="Q9" s="60"/>
      <c r="R9" s="60"/>
      <c r="S9" s="24"/>
    </row>
    <row r="10" spans="1:22" ht="66.75" customHeight="1">
      <c r="A10" s="1"/>
      <c r="B10" s="1"/>
      <c r="C10" s="1"/>
      <c r="D10" s="21" t="s">
        <v>104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105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41.25" customHeight="1">
      <c r="A12" s="1" t="s">
        <v>0</v>
      </c>
      <c r="B12" s="1"/>
      <c r="C12" s="1"/>
      <c r="D12" s="2" t="s">
        <v>83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88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47</v>
      </c>
      <c r="B19" s="14" t="s">
        <v>44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46</v>
      </c>
      <c r="B20" s="18" t="s">
        <v>45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78</v>
      </c>
      <c r="B21" s="14" t="s">
        <v>48</v>
      </c>
      <c r="C21" s="15">
        <f>C23+C29</f>
        <v>875109.2999999999</v>
      </c>
      <c r="D21" s="15">
        <f>D23+D29</f>
        <v>880109.2999999999</v>
      </c>
      <c r="E21" s="15">
        <f aca="true" t="shared" si="0" ref="E21:U21">E23+E29</f>
        <v>102018.34</v>
      </c>
      <c r="F21" s="15">
        <f t="shared" si="0"/>
        <v>106878.4</v>
      </c>
      <c r="G21" s="15">
        <f t="shared" si="0"/>
        <v>66419</v>
      </c>
      <c r="H21" s="15">
        <f t="shared" si="0"/>
        <v>275315.74</v>
      </c>
      <c r="I21" s="15">
        <f>I23+I29</f>
        <v>70239.4</v>
      </c>
      <c r="J21" s="15">
        <f t="shared" si="0"/>
        <v>65573.9</v>
      </c>
      <c r="K21" s="15">
        <f t="shared" si="0"/>
        <v>96648.1</v>
      </c>
      <c r="L21" s="15">
        <f t="shared" si="0"/>
        <v>232461.39999999997</v>
      </c>
      <c r="M21" s="15">
        <f t="shared" si="0"/>
        <v>80730.2</v>
      </c>
      <c r="N21" s="15">
        <f t="shared" si="0"/>
        <v>52303.399999999994</v>
      </c>
      <c r="O21" s="15">
        <f t="shared" si="0"/>
        <v>59755.3</v>
      </c>
      <c r="P21" s="15">
        <f t="shared" si="0"/>
        <v>700566.04</v>
      </c>
      <c r="Q21" s="15">
        <f t="shared" si="0"/>
        <v>192788.90000000002</v>
      </c>
      <c r="R21" s="15">
        <f t="shared" si="0"/>
        <v>74600.8</v>
      </c>
      <c r="S21" s="15">
        <f t="shared" si="0"/>
        <v>55859.899999999994</v>
      </c>
      <c r="T21" s="15">
        <f t="shared" si="0"/>
        <v>49082.56</v>
      </c>
      <c r="U21" s="15">
        <f t="shared" si="0"/>
        <v>179543.26</v>
      </c>
      <c r="V21" s="37"/>
    </row>
    <row r="22" spans="1:22" ht="12" customHeight="1">
      <c r="A22" s="7" t="s">
        <v>51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80</v>
      </c>
      <c r="B23" s="44" t="s">
        <v>53</v>
      </c>
      <c r="C23" s="50">
        <f>C24+C25+C26+C27</f>
        <v>220073</v>
      </c>
      <c r="D23" s="50">
        <f aca="true" t="shared" si="1" ref="D23:D33">H23+L23+Q23+U23</f>
        <v>220073</v>
      </c>
      <c r="E23" s="50">
        <f>E24+E25+E26+E27</f>
        <v>13101</v>
      </c>
      <c r="F23" s="50">
        <f>F24+F25+F26+F27</f>
        <v>15969.400000000001</v>
      </c>
      <c r="G23" s="50">
        <f>G24+G25+G26+G27</f>
        <v>19083.7</v>
      </c>
      <c r="H23" s="50">
        <f aca="true" t="shared" si="2" ref="H23:H36">E23+F23+G23</f>
        <v>48154.100000000006</v>
      </c>
      <c r="I23" s="50">
        <f>I24+I25+I26+I27</f>
        <v>21471.8</v>
      </c>
      <c r="J23" s="50">
        <f>J24+J25+J26+J27</f>
        <v>16510.2</v>
      </c>
      <c r="K23" s="50">
        <f>K24+K25+K26+K27</f>
        <v>17858.3</v>
      </c>
      <c r="L23" s="50">
        <f aca="true" t="shared" si="3" ref="L23:L36">I23+J23+K23</f>
        <v>55840.3</v>
      </c>
      <c r="M23" s="50">
        <f>M24+M25+M26+M27</f>
        <v>20645.3</v>
      </c>
      <c r="N23" s="50">
        <f>N24+N25+N26+N27</f>
        <v>16092.8</v>
      </c>
      <c r="O23" s="50">
        <f>O24+O25+O26+O27</f>
        <v>17326.2</v>
      </c>
      <c r="P23" s="50">
        <f>H23+L23+M23+N23+O23</f>
        <v>158058.7</v>
      </c>
      <c r="Q23" s="50">
        <f aca="true" t="shared" si="4" ref="Q23:Q36">M23+N23+O23</f>
        <v>54064.3</v>
      </c>
      <c r="R23" s="50">
        <f>R24+R25+R26+R27</f>
        <v>21218.3</v>
      </c>
      <c r="S23" s="50">
        <f>S24+S25+S26+S27</f>
        <v>17326.8</v>
      </c>
      <c r="T23" s="50">
        <f>T24+T25+T26+T27</f>
        <v>23469.2</v>
      </c>
      <c r="U23" s="50">
        <f aca="true" t="shared" si="5" ref="U23:U36">R23+S23+T23</f>
        <v>62014.3</v>
      </c>
      <c r="V23" s="39"/>
    </row>
    <row r="24" spans="1:22" s="38" customFormat="1" ht="36" customHeight="1">
      <c r="A24" s="36" t="s">
        <v>84</v>
      </c>
      <c r="B24" s="43"/>
      <c r="C24" s="49">
        <v>189524</v>
      </c>
      <c r="D24" s="49">
        <f>H24+L24+Q24+U24</f>
        <v>189524</v>
      </c>
      <c r="E24" s="49">
        <v>12074.6</v>
      </c>
      <c r="F24" s="49">
        <v>12750.2</v>
      </c>
      <c r="G24" s="49">
        <v>15937</v>
      </c>
      <c r="H24" s="50">
        <f t="shared" si="2"/>
        <v>40761.8</v>
      </c>
      <c r="I24" s="49">
        <v>18419</v>
      </c>
      <c r="J24" s="49">
        <v>14359</v>
      </c>
      <c r="K24" s="49">
        <v>14835</v>
      </c>
      <c r="L24" s="50">
        <f>I24+J24+K24</f>
        <v>47613</v>
      </c>
      <c r="M24" s="49">
        <v>18542</v>
      </c>
      <c r="N24" s="49">
        <v>13790</v>
      </c>
      <c r="O24" s="49">
        <v>14283</v>
      </c>
      <c r="P24" s="49"/>
      <c r="Q24" s="50">
        <f t="shared" si="4"/>
        <v>46615</v>
      </c>
      <c r="R24" s="49">
        <v>19080</v>
      </c>
      <c r="S24" s="49">
        <v>15029</v>
      </c>
      <c r="T24" s="49">
        <v>20425.2</v>
      </c>
      <c r="U24" s="50">
        <f t="shared" si="5"/>
        <v>54534.2</v>
      </c>
      <c r="V24" s="37"/>
    </row>
    <row r="25" spans="1:22" s="38" customFormat="1" ht="39" customHeight="1">
      <c r="A25" s="36" t="s">
        <v>85</v>
      </c>
      <c r="B25" s="43"/>
      <c r="C25" s="49">
        <v>30549</v>
      </c>
      <c r="D25" s="49">
        <f>H25+L25+Q25+U25</f>
        <v>30549</v>
      </c>
      <c r="E25" s="49">
        <v>1026.4</v>
      </c>
      <c r="F25" s="49">
        <v>3219.2</v>
      </c>
      <c r="G25" s="49">
        <v>3146.7</v>
      </c>
      <c r="H25" s="50">
        <f t="shared" si="2"/>
        <v>7392.3</v>
      </c>
      <c r="I25" s="49">
        <v>3052.8</v>
      </c>
      <c r="J25" s="49">
        <v>2151.2</v>
      </c>
      <c r="K25" s="49">
        <v>3023.3</v>
      </c>
      <c r="L25" s="50">
        <f t="shared" si="3"/>
        <v>8227.3</v>
      </c>
      <c r="M25" s="49">
        <v>2103.3</v>
      </c>
      <c r="N25" s="49">
        <v>2302.8</v>
      </c>
      <c r="O25" s="49">
        <v>3043.2</v>
      </c>
      <c r="P25" s="49"/>
      <c r="Q25" s="50">
        <f t="shared" si="4"/>
        <v>7449.3</v>
      </c>
      <c r="R25" s="49">
        <v>2138.3</v>
      </c>
      <c r="S25" s="49">
        <v>2297.8</v>
      </c>
      <c r="T25" s="49">
        <v>3044</v>
      </c>
      <c r="U25" s="50">
        <f t="shared" si="5"/>
        <v>7480.1</v>
      </c>
      <c r="V25" s="37"/>
    </row>
    <row r="26" spans="1:22" s="38" customFormat="1" ht="36" customHeight="1">
      <c r="A26" s="36" t="s">
        <v>86</v>
      </c>
      <c r="B26" s="43"/>
      <c r="C26" s="49">
        <v>0</v>
      </c>
      <c r="D26" s="49">
        <f t="shared" si="1"/>
        <v>0</v>
      </c>
      <c r="E26" s="49">
        <v>0</v>
      </c>
      <c r="F26" s="49">
        <v>0</v>
      </c>
      <c r="G26" s="49">
        <v>0</v>
      </c>
      <c r="H26" s="50">
        <f t="shared" si="2"/>
        <v>0</v>
      </c>
      <c r="I26" s="49">
        <v>0</v>
      </c>
      <c r="J26" s="49">
        <v>0</v>
      </c>
      <c r="K26" s="49">
        <v>0</v>
      </c>
      <c r="L26" s="50">
        <f>I26+J26+K26</f>
        <v>0</v>
      </c>
      <c r="M26" s="49">
        <v>0</v>
      </c>
      <c r="N26" s="49">
        <v>0</v>
      </c>
      <c r="O26" s="49">
        <v>0</v>
      </c>
      <c r="P26" s="49"/>
      <c r="Q26" s="50">
        <f t="shared" si="4"/>
        <v>0</v>
      </c>
      <c r="R26" s="49">
        <v>0</v>
      </c>
      <c r="S26" s="49">
        <v>0</v>
      </c>
      <c r="T26" s="49">
        <v>0</v>
      </c>
      <c r="U26" s="50">
        <f t="shared" si="5"/>
        <v>0</v>
      </c>
      <c r="V26" s="37"/>
    </row>
    <row r="27" spans="1:22" s="38" customFormat="1" ht="39" customHeight="1">
      <c r="A27" s="36" t="s">
        <v>87</v>
      </c>
      <c r="B27" s="43"/>
      <c r="C27" s="49"/>
      <c r="D27" s="49">
        <f t="shared" si="1"/>
        <v>0</v>
      </c>
      <c r="E27" s="49">
        <v>0</v>
      </c>
      <c r="F27" s="49">
        <v>0</v>
      </c>
      <c r="G27" s="49">
        <v>0</v>
      </c>
      <c r="H27" s="50">
        <f t="shared" si="2"/>
        <v>0</v>
      </c>
      <c r="I27" s="49"/>
      <c r="J27" s="49"/>
      <c r="K27" s="49"/>
      <c r="L27" s="50">
        <f t="shared" si="3"/>
        <v>0</v>
      </c>
      <c r="M27" s="49"/>
      <c r="N27" s="49"/>
      <c r="O27" s="49"/>
      <c r="P27" s="49"/>
      <c r="Q27" s="50">
        <f t="shared" si="4"/>
        <v>0</v>
      </c>
      <c r="R27" s="49"/>
      <c r="S27" s="49"/>
      <c r="T27" s="49"/>
      <c r="U27" s="50">
        <f t="shared" si="5"/>
        <v>0</v>
      </c>
      <c r="V27" s="37"/>
    </row>
    <row r="28" spans="1:22" s="38" customFormat="1" ht="25.5" customHeight="1">
      <c r="A28" s="36" t="s">
        <v>103</v>
      </c>
      <c r="B28" s="43"/>
      <c r="C28" s="49"/>
      <c r="D28" s="49"/>
      <c r="E28" s="49"/>
      <c r="F28" s="49"/>
      <c r="G28" s="49"/>
      <c r="H28" s="50"/>
      <c r="I28" s="49"/>
      <c r="J28" s="49"/>
      <c r="K28" s="49"/>
      <c r="L28" s="50"/>
      <c r="M28" s="49"/>
      <c r="N28" s="49"/>
      <c r="O28" s="49"/>
      <c r="P28" s="49"/>
      <c r="Q28" s="50"/>
      <c r="R28" s="49"/>
      <c r="S28" s="49"/>
      <c r="T28" s="49"/>
      <c r="U28" s="50"/>
      <c r="V28" s="37"/>
    </row>
    <row r="29" spans="1:22" s="40" customFormat="1" ht="24" customHeight="1">
      <c r="A29" s="41" t="s">
        <v>81</v>
      </c>
      <c r="B29" s="44" t="s">
        <v>49</v>
      </c>
      <c r="C29" s="50">
        <f>C30+C31+C32+C33+C34+C35</f>
        <v>655036.2999999999</v>
      </c>
      <c r="D29" s="50">
        <f>H29+L29+Q29+U29</f>
        <v>660036.2999999999</v>
      </c>
      <c r="E29" s="51">
        <f>E30+E31+E32+E33+E34+E35</f>
        <v>88917.34</v>
      </c>
      <c r="F29" s="51">
        <f>F30+F31+F32+F33+F34+F35</f>
        <v>90909</v>
      </c>
      <c r="G29" s="51">
        <f>G30+G31+G32+G33+G34+G35</f>
        <v>47335.3</v>
      </c>
      <c r="H29" s="50">
        <f t="shared" si="2"/>
        <v>227161.64</v>
      </c>
      <c r="I29" s="50">
        <f>I30+I31+I32+I33+I34+H35</f>
        <v>48767.6</v>
      </c>
      <c r="J29" s="50">
        <f>J30+J31+J32+J33+J34+J35</f>
        <v>49063.7</v>
      </c>
      <c r="K29" s="50">
        <f>K30+K31+K32+K33+K34+K35</f>
        <v>78789.8</v>
      </c>
      <c r="L29" s="50">
        <f t="shared" si="3"/>
        <v>176621.09999999998</v>
      </c>
      <c r="M29" s="50">
        <f>M30+M31+M32+M33+M34+M35</f>
        <v>60084.899999999994</v>
      </c>
      <c r="N29" s="50">
        <f>N30+N31+N32+N33+N34+N35</f>
        <v>36210.6</v>
      </c>
      <c r="O29" s="50">
        <f>O30+O31+O32+O33+O34+O35</f>
        <v>42429.1</v>
      </c>
      <c r="P29" s="50">
        <f>H29+L29+M29+N29+O29</f>
        <v>542507.34</v>
      </c>
      <c r="Q29" s="50">
        <f t="shared" si="4"/>
        <v>138724.6</v>
      </c>
      <c r="R29" s="50">
        <f>R30+R31+R32+R33+R34+R35</f>
        <v>53382.5</v>
      </c>
      <c r="S29" s="50">
        <f>S30+S31+S32+S33+S34+S35</f>
        <v>38533.1</v>
      </c>
      <c r="T29" s="50">
        <f>T30+T31+T32+T33+T34+T35</f>
        <v>25613.36</v>
      </c>
      <c r="U29" s="50">
        <f t="shared" si="5"/>
        <v>117528.96</v>
      </c>
      <c r="V29" s="39"/>
    </row>
    <row r="30" spans="1:22" s="38" customFormat="1" ht="33" customHeight="1">
      <c r="A30" s="36" t="s">
        <v>84</v>
      </c>
      <c r="B30" s="43"/>
      <c r="C30" s="49">
        <v>261515.7</v>
      </c>
      <c r="D30" s="49">
        <f t="shared" si="1"/>
        <v>261515.69999999998</v>
      </c>
      <c r="E30" s="52">
        <v>56035.7</v>
      </c>
      <c r="F30" s="52">
        <v>57320.1</v>
      </c>
      <c r="G30" s="52">
        <v>12891</v>
      </c>
      <c r="H30" s="50">
        <f t="shared" si="2"/>
        <v>126246.79999999999</v>
      </c>
      <c r="I30" s="49">
        <v>12890</v>
      </c>
      <c r="J30" s="49">
        <v>12891</v>
      </c>
      <c r="K30" s="49">
        <v>13567</v>
      </c>
      <c r="L30" s="50">
        <f t="shared" si="3"/>
        <v>39348</v>
      </c>
      <c r="M30" s="49">
        <v>31466.9</v>
      </c>
      <c r="N30" s="49">
        <v>12891</v>
      </c>
      <c r="O30" s="49">
        <v>12891</v>
      </c>
      <c r="P30" s="49"/>
      <c r="Q30" s="50">
        <f t="shared" si="4"/>
        <v>57248.9</v>
      </c>
      <c r="R30" s="49">
        <v>12891</v>
      </c>
      <c r="S30" s="49">
        <v>12891</v>
      </c>
      <c r="T30" s="49">
        <v>12890</v>
      </c>
      <c r="U30" s="50">
        <f t="shared" si="5"/>
        <v>38672</v>
      </c>
      <c r="V30" s="37"/>
    </row>
    <row r="31" spans="1:22" s="38" customFormat="1" ht="34.5" customHeight="1">
      <c r="A31" s="36" t="s">
        <v>85</v>
      </c>
      <c r="B31" s="43"/>
      <c r="C31" s="49">
        <v>49489.8</v>
      </c>
      <c r="D31" s="49">
        <f t="shared" si="1"/>
        <v>54489.8</v>
      </c>
      <c r="E31" s="52">
        <v>3531.7</v>
      </c>
      <c r="F31" s="52">
        <v>867.9</v>
      </c>
      <c r="G31" s="52">
        <v>4417.3</v>
      </c>
      <c r="H31" s="50">
        <f t="shared" si="2"/>
        <v>8816.9</v>
      </c>
      <c r="I31" s="49">
        <v>5849.6</v>
      </c>
      <c r="J31" s="49">
        <v>2015.5</v>
      </c>
      <c r="K31" s="49">
        <v>14232</v>
      </c>
      <c r="L31" s="50">
        <f t="shared" si="3"/>
        <v>22097.1</v>
      </c>
      <c r="M31" s="49">
        <v>2201.7</v>
      </c>
      <c r="N31" s="49">
        <v>1953.6</v>
      </c>
      <c r="O31" s="49">
        <v>2157.1</v>
      </c>
      <c r="P31" s="49"/>
      <c r="Q31" s="50">
        <f t="shared" si="4"/>
        <v>6312.4</v>
      </c>
      <c r="R31" s="49">
        <v>14534.5</v>
      </c>
      <c r="S31" s="49">
        <v>2042.1</v>
      </c>
      <c r="T31" s="49">
        <v>686.8</v>
      </c>
      <c r="U31" s="50">
        <f t="shared" si="5"/>
        <v>17263.399999999998</v>
      </c>
      <c r="V31" s="37"/>
    </row>
    <row r="32" spans="1:22" s="38" customFormat="1" ht="40.5" customHeight="1">
      <c r="A32" s="36" t="s">
        <v>86</v>
      </c>
      <c r="B32" s="43"/>
      <c r="C32" s="49">
        <v>270732.1</v>
      </c>
      <c r="D32" s="49">
        <f>H32+L32+Q32+U32</f>
        <v>270732.1</v>
      </c>
      <c r="E32" s="52">
        <v>23344.94</v>
      </c>
      <c r="F32" s="52">
        <v>23589</v>
      </c>
      <c r="G32" s="52">
        <v>23909</v>
      </c>
      <c r="H32" s="50">
        <f t="shared" si="2"/>
        <v>70842.94</v>
      </c>
      <c r="I32" s="49">
        <v>24008</v>
      </c>
      <c r="J32" s="49">
        <v>28215.2</v>
      </c>
      <c r="K32" s="49">
        <v>40495.5</v>
      </c>
      <c r="L32" s="50">
        <f>I32+J32+K32</f>
        <v>92718.7</v>
      </c>
      <c r="M32" s="49">
        <v>21415.3</v>
      </c>
      <c r="N32" s="49">
        <v>16752</v>
      </c>
      <c r="O32" s="49">
        <v>22581</v>
      </c>
      <c r="P32" s="49"/>
      <c r="Q32" s="50">
        <f t="shared" si="4"/>
        <v>60748.3</v>
      </c>
      <c r="R32" s="49">
        <v>20884</v>
      </c>
      <c r="S32" s="49">
        <v>18571</v>
      </c>
      <c r="T32" s="49">
        <v>6967.16</v>
      </c>
      <c r="U32" s="50">
        <f t="shared" si="5"/>
        <v>46422.16</v>
      </c>
      <c r="V32" s="37"/>
    </row>
    <row r="33" spans="1:22" s="38" customFormat="1" ht="36.75" customHeight="1">
      <c r="A33" s="36" t="s">
        <v>87</v>
      </c>
      <c r="B33" s="43"/>
      <c r="C33" s="49">
        <v>73013.7</v>
      </c>
      <c r="D33" s="49">
        <f t="shared" si="1"/>
        <v>73013.7</v>
      </c>
      <c r="E33" s="52">
        <v>5910</v>
      </c>
      <c r="F33" s="52">
        <v>9037</v>
      </c>
      <c r="G33" s="52">
        <v>6023</v>
      </c>
      <c r="H33" s="50">
        <f t="shared" si="2"/>
        <v>20970</v>
      </c>
      <c r="I33" s="49">
        <v>6020</v>
      </c>
      <c r="J33" s="49">
        <v>5942</v>
      </c>
      <c r="K33" s="49">
        <v>10495.3</v>
      </c>
      <c r="L33" s="50">
        <f>I33+J33+K33</f>
        <v>22457.3</v>
      </c>
      <c r="M33" s="49">
        <v>5001</v>
      </c>
      <c r="N33" s="49">
        <v>4614</v>
      </c>
      <c r="O33" s="49">
        <v>4800</v>
      </c>
      <c r="P33" s="49"/>
      <c r="Q33" s="50">
        <f t="shared" si="4"/>
        <v>14415</v>
      </c>
      <c r="R33" s="49">
        <v>5073</v>
      </c>
      <c r="S33" s="49">
        <v>5029</v>
      </c>
      <c r="T33" s="49">
        <v>5069.4</v>
      </c>
      <c r="U33" s="50">
        <f t="shared" si="5"/>
        <v>15171.4</v>
      </c>
      <c r="V33" s="37"/>
    </row>
    <row r="34" spans="1:22" s="38" customFormat="1" ht="25.5" customHeight="1">
      <c r="A34" s="36" t="s">
        <v>103</v>
      </c>
      <c r="B34" s="43"/>
      <c r="C34" s="49">
        <v>285</v>
      </c>
      <c r="D34" s="49">
        <f>H34+L34+Q34+U34</f>
        <v>285</v>
      </c>
      <c r="E34" s="52">
        <v>95</v>
      </c>
      <c r="F34" s="52">
        <v>95</v>
      </c>
      <c r="G34" s="52">
        <v>95</v>
      </c>
      <c r="H34" s="50">
        <f>E34+F34+G34</f>
        <v>285</v>
      </c>
      <c r="I34" s="49">
        <v>0</v>
      </c>
      <c r="J34" s="49">
        <v>0</v>
      </c>
      <c r="K34" s="49">
        <v>0</v>
      </c>
      <c r="L34" s="50">
        <f>I34+J34+K34</f>
        <v>0</v>
      </c>
      <c r="M34" s="49">
        <v>0</v>
      </c>
      <c r="N34" s="49">
        <v>0</v>
      </c>
      <c r="O34" s="49">
        <v>0</v>
      </c>
      <c r="P34" s="49"/>
      <c r="Q34" s="50">
        <f>M34+N34+O34</f>
        <v>0</v>
      </c>
      <c r="R34" s="49">
        <v>0</v>
      </c>
      <c r="S34" s="49">
        <v>0</v>
      </c>
      <c r="T34" s="49">
        <v>0</v>
      </c>
      <c r="U34" s="50">
        <f>R34+S34+T34</f>
        <v>0</v>
      </c>
      <c r="V34" s="37"/>
    </row>
    <row r="35" spans="1:22" s="38" customFormat="1" ht="25.5" customHeight="1">
      <c r="A35" s="36" t="s">
        <v>106</v>
      </c>
      <c r="B35" s="43"/>
      <c r="C35" s="49">
        <v>0</v>
      </c>
      <c r="D35" s="49">
        <f>H35+L35+Q35+U35</f>
        <v>0</v>
      </c>
      <c r="E35" s="52">
        <v>0</v>
      </c>
      <c r="F35" s="52">
        <v>0</v>
      </c>
      <c r="G35" s="52">
        <v>0</v>
      </c>
      <c r="H35" s="50">
        <f>E35+F35+G35</f>
        <v>0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9.25" customHeight="1">
      <c r="A36" s="41" t="s">
        <v>79</v>
      </c>
      <c r="B36" s="44" t="s">
        <v>50</v>
      </c>
      <c r="C36" s="50">
        <f>C38+C44+C50+C56+C62</f>
        <v>930508.2999999999</v>
      </c>
      <c r="D36" s="50">
        <f>D38+D44+D50+D56+D62</f>
        <v>935508.2999999999</v>
      </c>
      <c r="E36" s="50">
        <f>E38+E44+E50+E56+E62</f>
        <v>116432.67000000001</v>
      </c>
      <c r="F36" s="50">
        <f>F38+F44+F50+F56+F62</f>
        <v>80711.8</v>
      </c>
      <c r="G36" s="50">
        <f>G38+G44+G50+G56+G62</f>
        <v>63974.7</v>
      </c>
      <c r="H36" s="50">
        <f t="shared" si="2"/>
        <v>261119.17000000004</v>
      </c>
      <c r="I36" s="50">
        <f>I38+I44+I50+I56+I62</f>
        <v>83093.79999999999</v>
      </c>
      <c r="J36" s="50">
        <f>J38+J44+J50+J56+J62</f>
        <v>75034.9</v>
      </c>
      <c r="K36" s="50">
        <f>K38+K44+K50+K56+K62</f>
        <v>93140.6</v>
      </c>
      <c r="L36" s="50">
        <f t="shared" si="3"/>
        <v>251269.3</v>
      </c>
      <c r="M36" s="50">
        <f>M38+M44+M50+M56+M62</f>
        <v>115958.5</v>
      </c>
      <c r="N36" s="50">
        <f>N38+N44+N50+N56+N62</f>
        <v>48009.600000000006</v>
      </c>
      <c r="O36" s="50">
        <f>O38+O44+O50+O56+O62</f>
        <v>52309.399999999994</v>
      </c>
      <c r="P36" s="50"/>
      <c r="Q36" s="50">
        <f t="shared" si="4"/>
        <v>216277.5</v>
      </c>
      <c r="R36" s="50">
        <f>R38+R44+R50+R56+R62</f>
        <v>55369.299999999996</v>
      </c>
      <c r="S36" s="50">
        <f>S38+S44+S50+S56+S62</f>
        <v>70388.3</v>
      </c>
      <c r="T36" s="50">
        <f>T38+T44+T50+T62+T57</f>
        <v>81084.73</v>
      </c>
      <c r="U36" s="50">
        <f t="shared" si="5"/>
        <v>206842.33000000002</v>
      </c>
      <c r="V36" s="37"/>
    </row>
    <row r="37" spans="1:22" s="38" customFormat="1" ht="15.75" customHeight="1">
      <c r="A37" s="45" t="s">
        <v>51</v>
      </c>
      <c r="B37" s="44"/>
      <c r="C37" s="49"/>
      <c r="D37" s="49"/>
      <c r="E37" s="49"/>
      <c r="F37" s="49"/>
      <c r="G37" s="49"/>
      <c r="H37" s="50"/>
      <c r="I37" s="49"/>
      <c r="J37" s="49"/>
      <c r="K37" s="49"/>
      <c r="L37" s="50"/>
      <c r="M37" s="49"/>
      <c r="N37" s="49"/>
      <c r="O37" s="49"/>
      <c r="P37" s="49"/>
      <c r="Q37" s="50"/>
      <c r="R37" s="49"/>
      <c r="S37" s="49"/>
      <c r="T37" s="49"/>
      <c r="U37" s="50"/>
      <c r="V37" s="37"/>
    </row>
    <row r="38" spans="1:22" s="38" customFormat="1" ht="44.25" customHeight="1">
      <c r="A38" s="41" t="s">
        <v>92</v>
      </c>
      <c r="B38" s="44" t="s">
        <v>54</v>
      </c>
      <c r="C38" s="50">
        <f>C39+C40+C41+C42+C43</f>
        <v>46558</v>
      </c>
      <c r="D38" s="50">
        <f>D39+D40+D41+D42+D43</f>
        <v>46558</v>
      </c>
      <c r="E38" s="50">
        <f>E39+E40+E41+E42</f>
        <v>0</v>
      </c>
      <c r="F38" s="50">
        <f>F39+F40+F41+F42</f>
        <v>0</v>
      </c>
      <c r="G38" s="50">
        <f>G39+G40+G41+G42</f>
        <v>0</v>
      </c>
      <c r="H38" s="50">
        <f aca="true" t="shared" si="6" ref="H38:H69">E38+F38+G38</f>
        <v>0</v>
      </c>
      <c r="I38" s="50">
        <f>I39+I40+I41+I42+I43</f>
        <v>16900</v>
      </c>
      <c r="J38" s="50">
        <f>J39+J40+J41+J42+J43</f>
        <v>0</v>
      </c>
      <c r="K38" s="50">
        <f>K39+K40+K41+K42</f>
        <v>0</v>
      </c>
      <c r="L38" s="50">
        <f aca="true" t="shared" si="7" ref="L38:L69">I38+J38+K38</f>
        <v>16900</v>
      </c>
      <c r="M38" s="50">
        <f>M39+M40+M41+M42</f>
        <v>14829</v>
      </c>
      <c r="N38" s="50">
        <f>N39+N40+N41+N42</f>
        <v>0</v>
      </c>
      <c r="O38" s="50">
        <f>O39+O40+O41+O42</f>
        <v>0</v>
      </c>
      <c r="P38" s="50"/>
      <c r="Q38" s="50">
        <f aca="true" t="shared" si="8" ref="Q38:Q69">M38+N38+O38</f>
        <v>14829</v>
      </c>
      <c r="R38" s="50">
        <f>R39+R40+R41+R42+R43</f>
        <v>0</v>
      </c>
      <c r="S38" s="50">
        <f>S39+S40+S41+S42+S43</f>
        <v>14829</v>
      </c>
      <c r="T38" s="50">
        <f>T39+T40+T41+T42</f>
        <v>0</v>
      </c>
      <c r="U38" s="50">
        <f aca="true" t="shared" si="9" ref="U38:U69">R38+S38+T38</f>
        <v>14829</v>
      </c>
      <c r="V38" s="39"/>
    </row>
    <row r="39" spans="1:22" s="38" customFormat="1" ht="36" customHeight="1">
      <c r="A39" s="36" t="s">
        <v>84</v>
      </c>
      <c r="B39" s="44"/>
      <c r="C39" s="50"/>
      <c r="D39" s="50">
        <f aca="true" t="shared" si="10" ref="D39:D61">H39+L39+Q39+U39</f>
        <v>0</v>
      </c>
      <c r="E39" s="50"/>
      <c r="F39" s="50"/>
      <c r="G39" s="50"/>
      <c r="H39" s="50">
        <f t="shared" si="6"/>
        <v>0</v>
      </c>
      <c r="I39" s="50"/>
      <c r="J39" s="50"/>
      <c r="K39" s="50"/>
      <c r="L39" s="50">
        <f t="shared" si="7"/>
        <v>0</v>
      </c>
      <c r="M39" s="50"/>
      <c r="N39" s="50"/>
      <c r="O39" s="50"/>
      <c r="P39" s="50"/>
      <c r="Q39" s="50">
        <f t="shared" si="8"/>
        <v>0</v>
      </c>
      <c r="R39" s="50"/>
      <c r="S39" s="50"/>
      <c r="T39" s="50"/>
      <c r="U39" s="50">
        <f t="shared" si="9"/>
        <v>0</v>
      </c>
      <c r="V39" s="39"/>
    </row>
    <row r="40" spans="1:22" s="38" customFormat="1" ht="37.5" customHeight="1">
      <c r="A40" s="36" t="s">
        <v>85</v>
      </c>
      <c r="B40" s="44"/>
      <c r="C40" s="50">
        <v>46558</v>
      </c>
      <c r="D40" s="50">
        <f>H40+L40+Q40+U40</f>
        <v>46558</v>
      </c>
      <c r="E40" s="50"/>
      <c r="F40" s="50"/>
      <c r="G40" s="50">
        <v>0</v>
      </c>
      <c r="H40" s="50">
        <f t="shared" si="6"/>
        <v>0</v>
      </c>
      <c r="I40" s="50">
        <v>16900</v>
      </c>
      <c r="J40" s="50">
        <v>0</v>
      </c>
      <c r="K40" s="50">
        <v>0</v>
      </c>
      <c r="L40" s="50">
        <f t="shared" si="7"/>
        <v>16900</v>
      </c>
      <c r="M40" s="50">
        <v>14829</v>
      </c>
      <c r="N40" s="50">
        <v>0</v>
      </c>
      <c r="O40" s="50">
        <v>0</v>
      </c>
      <c r="P40" s="50"/>
      <c r="Q40" s="50">
        <f t="shared" si="8"/>
        <v>14829</v>
      </c>
      <c r="R40" s="50">
        <v>0</v>
      </c>
      <c r="S40" s="50">
        <v>14829</v>
      </c>
      <c r="T40" s="50">
        <v>0</v>
      </c>
      <c r="U40" s="50">
        <f t="shared" si="9"/>
        <v>14829</v>
      </c>
      <c r="V40" s="39"/>
    </row>
    <row r="41" spans="1:22" s="38" customFormat="1" ht="36" customHeight="1">
      <c r="A41" s="36" t="s">
        <v>86</v>
      </c>
      <c r="B41" s="44"/>
      <c r="C41" s="50"/>
      <c r="D41" s="50">
        <f t="shared" si="10"/>
        <v>0</v>
      </c>
      <c r="E41" s="50"/>
      <c r="F41" s="50"/>
      <c r="G41" s="50"/>
      <c r="H41" s="50">
        <f t="shared" si="6"/>
        <v>0</v>
      </c>
      <c r="I41" s="50"/>
      <c r="J41" s="50"/>
      <c r="K41" s="50"/>
      <c r="L41" s="50">
        <f t="shared" si="7"/>
        <v>0</v>
      </c>
      <c r="M41" s="50"/>
      <c r="N41" s="50"/>
      <c r="O41" s="50"/>
      <c r="P41" s="50"/>
      <c r="Q41" s="50">
        <f t="shared" si="8"/>
        <v>0</v>
      </c>
      <c r="R41" s="50"/>
      <c r="S41" s="50"/>
      <c r="T41" s="50"/>
      <c r="U41" s="50">
        <f t="shared" si="9"/>
        <v>0</v>
      </c>
      <c r="V41" s="39"/>
    </row>
    <row r="42" spans="1:22" s="38" customFormat="1" ht="37.5" customHeight="1">
      <c r="A42" s="36" t="s">
        <v>87</v>
      </c>
      <c r="B42" s="44"/>
      <c r="C42" s="50"/>
      <c r="D42" s="50">
        <f t="shared" si="10"/>
        <v>0</v>
      </c>
      <c r="E42" s="50"/>
      <c r="F42" s="50"/>
      <c r="G42" s="50"/>
      <c r="H42" s="50">
        <f t="shared" si="6"/>
        <v>0</v>
      </c>
      <c r="I42" s="50"/>
      <c r="J42" s="50"/>
      <c r="K42" s="50"/>
      <c r="L42" s="50">
        <f t="shared" si="7"/>
        <v>0</v>
      </c>
      <c r="M42" s="50"/>
      <c r="N42" s="50"/>
      <c r="O42" s="50"/>
      <c r="P42" s="50"/>
      <c r="Q42" s="50">
        <f t="shared" si="8"/>
        <v>0</v>
      </c>
      <c r="R42" s="50"/>
      <c r="S42" s="50"/>
      <c r="T42" s="50"/>
      <c r="U42" s="50">
        <f t="shared" si="9"/>
        <v>0</v>
      </c>
      <c r="V42" s="39"/>
    </row>
    <row r="43" spans="1:22" s="38" customFormat="1" ht="28.5" customHeight="1">
      <c r="A43" s="36" t="s">
        <v>103</v>
      </c>
      <c r="B43" s="44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39"/>
    </row>
    <row r="44" spans="1:23" s="38" customFormat="1" ht="23.25" customHeight="1">
      <c r="A44" s="41" t="s">
        <v>82</v>
      </c>
      <c r="B44" s="44" t="s">
        <v>55</v>
      </c>
      <c r="C44" s="50">
        <f>C45+C46+C47+C48</f>
        <v>140712.7</v>
      </c>
      <c r="D44" s="50">
        <f>D45+D46+D47+D48+D49</f>
        <v>140712.7</v>
      </c>
      <c r="E44" s="50">
        <f>E45+E46+E47+E48</f>
        <v>83367.8</v>
      </c>
      <c r="F44" s="50">
        <f>F45+F46+F47+F48</f>
        <v>2752</v>
      </c>
      <c r="G44" s="50">
        <f>G45+G46+G47+G48</f>
        <v>2753</v>
      </c>
      <c r="H44" s="50">
        <f t="shared" si="6"/>
        <v>88872.8</v>
      </c>
      <c r="I44" s="50">
        <f>I45+I46+I47+I48</f>
        <v>1616</v>
      </c>
      <c r="J44" s="50">
        <f>J45+J46+J47+J48</f>
        <v>1773</v>
      </c>
      <c r="K44" s="50">
        <f>K45+K46+K47+K48</f>
        <v>2449</v>
      </c>
      <c r="L44" s="50">
        <f t="shared" si="7"/>
        <v>5838</v>
      </c>
      <c r="M44" s="50">
        <f>M45+M46+M47+M48</f>
        <v>37849.9</v>
      </c>
      <c r="N44" s="50">
        <f>N45+N46+N47+N48</f>
        <v>1684</v>
      </c>
      <c r="O44" s="50">
        <f>O45+O46+O47+O48</f>
        <v>1617</v>
      </c>
      <c r="P44" s="50"/>
      <c r="Q44" s="50">
        <f t="shared" si="8"/>
        <v>41150.9</v>
      </c>
      <c r="R44" s="50">
        <f>R45+R46+R47+R48</f>
        <v>1617</v>
      </c>
      <c r="S44" s="50">
        <f>S45+S46+S47+S48</f>
        <v>1617</v>
      </c>
      <c r="T44" s="50">
        <f>T45+T46+T47+T48</f>
        <v>1617</v>
      </c>
      <c r="U44" s="50">
        <f t="shared" si="9"/>
        <v>4851</v>
      </c>
      <c r="V44" s="39"/>
      <c r="W44" s="40"/>
    </row>
    <row r="45" spans="1:23" s="38" customFormat="1" ht="39" customHeight="1">
      <c r="A45" s="36" t="s">
        <v>84</v>
      </c>
      <c r="B45" s="44"/>
      <c r="C45" s="50">
        <v>140712.7</v>
      </c>
      <c r="D45" s="50">
        <f t="shared" si="10"/>
        <v>140712.7</v>
      </c>
      <c r="E45" s="50">
        <v>83367.8</v>
      </c>
      <c r="F45" s="50">
        <v>2752</v>
      </c>
      <c r="G45" s="50">
        <v>2753</v>
      </c>
      <c r="H45" s="50">
        <f t="shared" si="6"/>
        <v>88872.8</v>
      </c>
      <c r="I45" s="50">
        <v>1616</v>
      </c>
      <c r="J45" s="50">
        <v>1773</v>
      </c>
      <c r="K45" s="50">
        <v>2449</v>
      </c>
      <c r="L45" s="50">
        <f t="shared" si="7"/>
        <v>5838</v>
      </c>
      <c r="M45" s="50">
        <v>37849.9</v>
      </c>
      <c r="N45" s="50">
        <v>1684</v>
      </c>
      <c r="O45" s="50">
        <v>1617</v>
      </c>
      <c r="P45" s="50"/>
      <c r="Q45" s="50">
        <f t="shared" si="8"/>
        <v>41150.9</v>
      </c>
      <c r="R45" s="50">
        <v>1617</v>
      </c>
      <c r="S45" s="50">
        <v>1617</v>
      </c>
      <c r="T45" s="50">
        <v>1617</v>
      </c>
      <c r="U45" s="50">
        <f t="shared" si="9"/>
        <v>4851</v>
      </c>
      <c r="V45" s="39"/>
      <c r="W45" s="40"/>
    </row>
    <row r="46" spans="1:23" s="38" customFormat="1" ht="34.5" customHeight="1">
      <c r="A46" s="36" t="s">
        <v>85</v>
      </c>
      <c r="B46" s="44"/>
      <c r="C46" s="50"/>
      <c r="D46" s="50">
        <f t="shared" si="10"/>
        <v>0</v>
      </c>
      <c r="E46" s="50"/>
      <c r="F46" s="50"/>
      <c r="G46" s="50"/>
      <c r="H46" s="50">
        <f t="shared" si="6"/>
        <v>0</v>
      </c>
      <c r="I46" s="50"/>
      <c r="J46" s="50"/>
      <c r="K46" s="50"/>
      <c r="L46" s="50">
        <f t="shared" si="7"/>
        <v>0</v>
      </c>
      <c r="M46" s="50"/>
      <c r="N46" s="50"/>
      <c r="O46" s="50"/>
      <c r="P46" s="50"/>
      <c r="Q46" s="50">
        <f t="shared" si="8"/>
        <v>0</v>
      </c>
      <c r="R46" s="50"/>
      <c r="S46" s="50"/>
      <c r="T46" s="50"/>
      <c r="U46" s="50">
        <f t="shared" si="9"/>
        <v>0</v>
      </c>
      <c r="V46" s="39"/>
      <c r="W46" s="40"/>
    </row>
    <row r="47" spans="1:23" s="38" customFormat="1" ht="38.25" customHeight="1">
      <c r="A47" s="36" t="s">
        <v>86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34.5" customHeight="1">
      <c r="A48" s="36" t="s">
        <v>87</v>
      </c>
      <c r="B48" s="44"/>
      <c r="C48" s="50"/>
      <c r="D48" s="50">
        <f t="shared" si="10"/>
        <v>0</v>
      </c>
      <c r="E48" s="50"/>
      <c r="F48" s="50"/>
      <c r="G48" s="50"/>
      <c r="H48" s="50">
        <f t="shared" si="6"/>
        <v>0</v>
      </c>
      <c r="I48" s="50"/>
      <c r="J48" s="50"/>
      <c r="K48" s="50"/>
      <c r="L48" s="50">
        <f t="shared" si="7"/>
        <v>0</v>
      </c>
      <c r="M48" s="50"/>
      <c r="N48" s="50"/>
      <c r="O48" s="50"/>
      <c r="P48" s="50"/>
      <c r="Q48" s="50">
        <f t="shared" si="8"/>
        <v>0</v>
      </c>
      <c r="R48" s="50"/>
      <c r="S48" s="50"/>
      <c r="T48" s="50"/>
      <c r="U48" s="50">
        <f t="shared" si="9"/>
        <v>0</v>
      </c>
      <c r="V48" s="39"/>
      <c r="W48" s="40"/>
    </row>
    <row r="49" spans="1:23" s="38" customFormat="1" ht="27" customHeight="1">
      <c r="A49" s="36" t="s">
        <v>103</v>
      </c>
      <c r="B49" s="44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39"/>
      <c r="W49" s="40"/>
    </row>
    <row r="50" spans="1:23" s="38" customFormat="1" ht="58.5" customHeight="1">
      <c r="A50" s="41" t="s">
        <v>93</v>
      </c>
      <c r="B50" s="44" t="s">
        <v>56</v>
      </c>
      <c r="C50" s="50">
        <f>C53+C54</f>
        <v>526260.2</v>
      </c>
      <c r="D50" s="50">
        <f>D51+D52+D53+D54+D55</f>
        <v>526260.2</v>
      </c>
      <c r="E50" s="50">
        <f>E51+E52+E53+E54</f>
        <v>22034.15</v>
      </c>
      <c r="F50" s="50">
        <f>F51+F52+F53+F54</f>
        <v>48396.7</v>
      </c>
      <c r="G50" s="50">
        <f>G51+G52+G53+G54</f>
        <v>43638.7</v>
      </c>
      <c r="H50" s="50">
        <f t="shared" si="6"/>
        <v>114069.55</v>
      </c>
      <c r="I50" s="50">
        <f>I51+I52+I53+I54</f>
        <v>45512.7</v>
      </c>
      <c r="J50" s="50">
        <f>J51+J52+J53+J54</f>
        <v>53970.9</v>
      </c>
      <c r="K50" s="50">
        <f>K51+K52+K53+K54</f>
        <v>70995</v>
      </c>
      <c r="L50" s="50">
        <f t="shared" si="7"/>
        <v>170478.6</v>
      </c>
      <c r="M50" s="50">
        <f>M51+M52+M53+M54</f>
        <v>45397.4</v>
      </c>
      <c r="N50" s="50">
        <f>N51+N52+N53+N54</f>
        <v>29685.7</v>
      </c>
      <c r="O50" s="50">
        <f>O51+O52+O53+O54</f>
        <v>35342.7</v>
      </c>
      <c r="P50" s="50"/>
      <c r="Q50" s="50">
        <f t="shared" si="8"/>
        <v>110425.8</v>
      </c>
      <c r="R50" s="50">
        <f>R51+R52+R53+R54</f>
        <v>37855.7</v>
      </c>
      <c r="S50" s="50">
        <f>S51+S52+S53+S54</f>
        <v>35126</v>
      </c>
      <c r="T50" s="50">
        <f>T51+T52+T53+T54</f>
        <v>58304.549999999996</v>
      </c>
      <c r="U50" s="50">
        <f t="shared" si="9"/>
        <v>131286.25</v>
      </c>
      <c r="V50" s="39"/>
      <c r="W50" s="40"/>
    </row>
    <row r="51" spans="1:23" s="38" customFormat="1" ht="37.5" customHeight="1">
      <c r="A51" s="36" t="s">
        <v>84</v>
      </c>
      <c r="B51" s="44"/>
      <c r="C51" s="50"/>
      <c r="D51" s="50">
        <f t="shared" si="10"/>
        <v>0</v>
      </c>
      <c r="E51" s="50"/>
      <c r="F51" s="50"/>
      <c r="G51" s="50"/>
      <c r="H51" s="50">
        <f t="shared" si="6"/>
        <v>0</v>
      </c>
      <c r="I51" s="50"/>
      <c r="J51" s="50"/>
      <c r="K51" s="50"/>
      <c r="L51" s="50">
        <f t="shared" si="7"/>
        <v>0</v>
      </c>
      <c r="M51" s="50"/>
      <c r="N51" s="50"/>
      <c r="O51" s="50"/>
      <c r="P51" s="50"/>
      <c r="Q51" s="50">
        <f t="shared" si="8"/>
        <v>0</v>
      </c>
      <c r="R51" s="50"/>
      <c r="S51" s="50"/>
      <c r="T51" s="50"/>
      <c r="U51" s="50">
        <f t="shared" si="9"/>
        <v>0</v>
      </c>
      <c r="V51" s="39"/>
      <c r="W51" s="40"/>
    </row>
    <row r="52" spans="1:23" s="38" customFormat="1" ht="35.25" customHeight="1">
      <c r="A52" s="36" t="s">
        <v>85</v>
      </c>
      <c r="B52" s="44"/>
      <c r="C52" s="50"/>
      <c r="D52" s="50">
        <f t="shared" si="10"/>
        <v>0</v>
      </c>
      <c r="E52" s="50"/>
      <c r="F52" s="50"/>
      <c r="G52" s="50"/>
      <c r="H52" s="50">
        <f t="shared" si="6"/>
        <v>0</v>
      </c>
      <c r="I52" s="50"/>
      <c r="J52" s="50"/>
      <c r="K52" s="50"/>
      <c r="L52" s="50">
        <f t="shared" si="7"/>
        <v>0</v>
      </c>
      <c r="M52" s="50"/>
      <c r="N52" s="50"/>
      <c r="O52" s="50"/>
      <c r="P52" s="50"/>
      <c r="Q52" s="50">
        <f t="shared" si="8"/>
        <v>0</v>
      </c>
      <c r="R52" s="50"/>
      <c r="S52" s="50"/>
      <c r="T52" s="50"/>
      <c r="U52" s="50">
        <f t="shared" si="9"/>
        <v>0</v>
      </c>
      <c r="V52" s="39"/>
      <c r="W52" s="40"/>
    </row>
    <row r="53" spans="1:23" s="38" customFormat="1" ht="39" customHeight="1">
      <c r="A53" s="36" t="s">
        <v>86</v>
      </c>
      <c r="B53" s="44"/>
      <c r="C53" s="50">
        <v>430834.7</v>
      </c>
      <c r="D53" s="50">
        <f t="shared" si="10"/>
        <v>430834.69999999995</v>
      </c>
      <c r="E53" s="50">
        <v>15739.15</v>
      </c>
      <c r="F53" s="50">
        <v>35695.7</v>
      </c>
      <c r="G53" s="50">
        <v>35600.7</v>
      </c>
      <c r="H53" s="50">
        <f t="shared" si="6"/>
        <v>87035.54999999999</v>
      </c>
      <c r="I53" s="50">
        <v>37520.7</v>
      </c>
      <c r="J53" s="50">
        <v>46217.9</v>
      </c>
      <c r="K53" s="50">
        <v>58638.7</v>
      </c>
      <c r="L53" s="50">
        <f t="shared" si="7"/>
        <v>142377.3</v>
      </c>
      <c r="M53" s="50">
        <v>38775.4</v>
      </c>
      <c r="N53" s="50">
        <v>23309.7</v>
      </c>
      <c r="O53" s="50">
        <v>28643.7</v>
      </c>
      <c r="P53" s="50"/>
      <c r="Q53" s="50">
        <f t="shared" si="8"/>
        <v>90728.8</v>
      </c>
      <c r="R53" s="50">
        <v>31022.7</v>
      </c>
      <c r="S53" s="50">
        <v>28243</v>
      </c>
      <c r="T53" s="50">
        <v>51427.35</v>
      </c>
      <c r="U53" s="50">
        <f t="shared" si="9"/>
        <v>110693.04999999999</v>
      </c>
      <c r="V53" s="39"/>
      <c r="W53" s="40"/>
    </row>
    <row r="54" spans="1:23" s="38" customFormat="1" ht="33.75" customHeight="1">
      <c r="A54" s="36" t="s">
        <v>87</v>
      </c>
      <c r="B54" s="44"/>
      <c r="C54" s="50">
        <v>95425.5</v>
      </c>
      <c r="D54" s="50">
        <f t="shared" si="10"/>
        <v>95425.5</v>
      </c>
      <c r="E54" s="50">
        <v>6295</v>
      </c>
      <c r="F54" s="50">
        <v>12701</v>
      </c>
      <c r="G54" s="50">
        <v>8038</v>
      </c>
      <c r="H54" s="50">
        <f t="shared" si="6"/>
        <v>27034</v>
      </c>
      <c r="I54" s="50">
        <v>7992</v>
      </c>
      <c r="J54" s="50">
        <v>7753</v>
      </c>
      <c r="K54" s="50">
        <v>12356.3</v>
      </c>
      <c r="L54" s="50">
        <f t="shared" si="7"/>
        <v>28101.3</v>
      </c>
      <c r="M54" s="50">
        <v>6622</v>
      </c>
      <c r="N54" s="50">
        <v>6376</v>
      </c>
      <c r="O54" s="50">
        <v>6699</v>
      </c>
      <c r="P54" s="50"/>
      <c r="Q54" s="50">
        <f t="shared" si="8"/>
        <v>19697</v>
      </c>
      <c r="R54" s="50">
        <v>6833</v>
      </c>
      <c r="S54" s="50">
        <v>6883</v>
      </c>
      <c r="T54" s="50">
        <v>6877.2</v>
      </c>
      <c r="U54" s="50">
        <f t="shared" si="9"/>
        <v>20593.2</v>
      </c>
      <c r="V54" s="39"/>
      <c r="W54" s="40"/>
    </row>
    <row r="55" spans="1:23" s="38" customFormat="1" ht="26.25" customHeight="1">
      <c r="A55" s="36" t="s">
        <v>103</v>
      </c>
      <c r="B55" s="44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39"/>
      <c r="W55" s="40"/>
    </row>
    <row r="56" spans="1:23" s="38" customFormat="1" ht="45.75" customHeight="1">
      <c r="A56" s="41" t="s">
        <v>94</v>
      </c>
      <c r="B56" s="44" t="s">
        <v>57</v>
      </c>
      <c r="C56" s="50">
        <f>C57+C58+C59+C60+C61</f>
        <v>0</v>
      </c>
      <c r="D56" s="50">
        <f>D57+D58+D59+D60+D61</f>
        <v>0</v>
      </c>
      <c r="E56" s="50">
        <f>E57+E58+E59+E60+E61</f>
        <v>0</v>
      </c>
      <c r="F56" s="50">
        <f>F57+F58+F59+F60+F61</f>
        <v>0</v>
      </c>
      <c r="G56" s="50">
        <f>G57+G58+G59+G60+G61</f>
        <v>0</v>
      </c>
      <c r="H56" s="50">
        <f>E56+F56+G56</f>
        <v>0</v>
      </c>
      <c r="I56" s="50">
        <f>I57+I58+I59+I60+I61</f>
        <v>0</v>
      </c>
      <c r="J56" s="50">
        <f>J57+J58+J59+J60+J61</f>
        <v>0</v>
      </c>
      <c r="K56" s="50">
        <f>K57+K58+K59+K60+K61</f>
        <v>0</v>
      </c>
      <c r="L56" s="50">
        <f t="shared" si="7"/>
        <v>0</v>
      </c>
      <c r="M56" s="50">
        <f>M57+M58+M59+M60+M61</f>
        <v>0</v>
      </c>
      <c r="N56" s="50">
        <f>N57+N58+N59+N60+N61</f>
        <v>0</v>
      </c>
      <c r="O56" s="50">
        <f>O57+O58+O59+O60+O61</f>
        <v>0</v>
      </c>
      <c r="P56" s="50"/>
      <c r="Q56" s="50">
        <f t="shared" si="8"/>
        <v>0</v>
      </c>
      <c r="R56" s="50">
        <f>R57+R58+R59+R60+R61</f>
        <v>0</v>
      </c>
      <c r="S56" s="50">
        <f>S57+S58+S59+S60+S61</f>
        <v>0</v>
      </c>
      <c r="T56" s="50">
        <f>T57+T58+T59+T60+T61</f>
        <v>0</v>
      </c>
      <c r="U56" s="50">
        <f t="shared" si="9"/>
        <v>0</v>
      </c>
      <c r="V56" s="39"/>
      <c r="W56" s="40"/>
    </row>
    <row r="57" spans="1:23" s="38" customFormat="1" ht="39" customHeight="1">
      <c r="A57" s="36" t="s">
        <v>84</v>
      </c>
      <c r="B57" s="44"/>
      <c r="C57" s="50">
        <v>0</v>
      </c>
      <c r="D57" s="50">
        <f t="shared" si="10"/>
        <v>0</v>
      </c>
      <c r="E57" s="50">
        <v>0</v>
      </c>
      <c r="F57" s="50">
        <v>0</v>
      </c>
      <c r="G57" s="50">
        <v>0</v>
      </c>
      <c r="H57" s="50">
        <f t="shared" si="6"/>
        <v>0</v>
      </c>
      <c r="I57" s="50">
        <v>0</v>
      </c>
      <c r="J57" s="50">
        <v>0</v>
      </c>
      <c r="K57" s="50">
        <v>0</v>
      </c>
      <c r="L57" s="50">
        <f t="shared" si="7"/>
        <v>0</v>
      </c>
      <c r="M57" s="50">
        <v>0</v>
      </c>
      <c r="N57" s="50">
        <v>0</v>
      </c>
      <c r="O57" s="50">
        <v>0</v>
      </c>
      <c r="P57" s="50"/>
      <c r="Q57" s="50">
        <f t="shared" si="8"/>
        <v>0</v>
      </c>
      <c r="R57" s="50">
        <v>0</v>
      </c>
      <c r="S57" s="50">
        <v>0</v>
      </c>
      <c r="T57" s="50">
        <v>0</v>
      </c>
      <c r="U57" s="50">
        <f t="shared" si="9"/>
        <v>0</v>
      </c>
      <c r="V57" s="39"/>
      <c r="W57" s="40"/>
    </row>
    <row r="58" spans="1:23" s="38" customFormat="1" ht="39" customHeight="1">
      <c r="A58" s="36" t="s">
        <v>85</v>
      </c>
      <c r="B58" s="44"/>
      <c r="C58" s="50"/>
      <c r="D58" s="50">
        <f t="shared" si="10"/>
        <v>0</v>
      </c>
      <c r="E58" s="50"/>
      <c r="F58" s="50"/>
      <c r="G58" s="50"/>
      <c r="H58" s="50">
        <f t="shared" si="6"/>
        <v>0</v>
      </c>
      <c r="I58" s="50"/>
      <c r="J58" s="50"/>
      <c r="K58" s="50"/>
      <c r="L58" s="50">
        <f t="shared" si="7"/>
        <v>0</v>
      </c>
      <c r="M58" s="50"/>
      <c r="N58" s="50"/>
      <c r="O58" s="50"/>
      <c r="P58" s="50"/>
      <c r="Q58" s="50">
        <f t="shared" si="8"/>
        <v>0</v>
      </c>
      <c r="R58" s="50"/>
      <c r="S58" s="50"/>
      <c r="T58" s="50"/>
      <c r="U58" s="50">
        <f t="shared" si="9"/>
        <v>0</v>
      </c>
      <c r="V58" s="39"/>
      <c r="W58" s="40"/>
    </row>
    <row r="59" spans="1:23" s="38" customFormat="1" ht="38.25" customHeight="1">
      <c r="A59" s="36" t="s">
        <v>86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39" customHeight="1">
      <c r="A60" s="36" t="s">
        <v>87</v>
      </c>
      <c r="B60" s="44"/>
      <c r="C60" s="50"/>
      <c r="D60" s="50">
        <f t="shared" si="10"/>
        <v>0</v>
      </c>
      <c r="E60" s="50"/>
      <c r="F60" s="50"/>
      <c r="G60" s="50"/>
      <c r="H60" s="50">
        <f t="shared" si="6"/>
        <v>0</v>
      </c>
      <c r="I60" s="50"/>
      <c r="J60" s="50"/>
      <c r="K60" s="50"/>
      <c r="L60" s="50">
        <f t="shared" si="7"/>
        <v>0</v>
      </c>
      <c r="M60" s="50"/>
      <c r="N60" s="50"/>
      <c r="O60" s="50"/>
      <c r="P60" s="50"/>
      <c r="Q60" s="50">
        <f t="shared" si="8"/>
        <v>0</v>
      </c>
      <c r="R60" s="50"/>
      <c r="S60" s="50"/>
      <c r="T60" s="50"/>
      <c r="U60" s="50">
        <f t="shared" si="9"/>
        <v>0</v>
      </c>
      <c r="V60" s="39"/>
      <c r="W60" s="40"/>
    </row>
    <row r="61" spans="1:23" s="38" customFormat="1" ht="27" customHeight="1">
      <c r="A61" s="36" t="s">
        <v>103</v>
      </c>
      <c r="B61" s="44"/>
      <c r="C61" s="50">
        <v>0</v>
      </c>
      <c r="D61" s="50">
        <f t="shared" si="10"/>
        <v>0</v>
      </c>
      <c r="E61" s="50">
        <v>0</v>
      </c>
      <c r="F61" s="50">
        <v>0</v>
      </c>
      <c r="G61" s="50">
        <v>0</v>
      </c>
      <c r="H61" s="50">
        <f>E61+F61+G61</f>
        <v>0</v>
      </c>
      <c r="I61" s="50">
        <v>0</v>
      </c>
      <c r="J61" s="50">
        <v>0</v>
      </c>
      <c r="K61" s="50">
        <v>0</v>
      </c>
      <c r="L61" s="50">
        <f>I61+J61+K61</f>
        <v>0</v>
      </c>
      <c r="M61" s="50">
        <v>0</v>
      </c>
      <c r="N61" s="50">
        <v>0</v>
      </c>
      <c r="O61" s="50">
        <v>0</v>
      </c>
      <c r="P61" s="50"/>
      <c r="Q61" s="50">
        <f>M61+N61+O61</f>
        <v>0</v>
      </c>
      <c r="R61" s="50">
        <v>0</v>
      </c>
      <c r="S61" s="50">
        <v>0</v>
      </c>
      <c r="T61" s="50">
        <v>0</v>
      </c>
      <c r="U61" s="50">
        <f>R61+S61+T61</f>
        <v>0</v>
      </c>
      <c r="V61" s="39"/>
      <c r="W61" s="40"/>
    </row>
    <row r="62" spans="1:23" s="38" customFormat="1" ht="17.25" customHeight="1">
      <c r="A62" s="41" t="s">
        <v>52</v>
      </c>
      <c r="B62" s="44" t="s">
        <v>58</v>
      </c>
      <c r="C62" s="50">
        <f>C63+C64+C65+C66+C67+C68</f>
        <v>216977.40000000002</v>
      </c>
      <c r="D62" s="50">
        <f>D63+D64+D65+D66+D67+D68</f>
        <v>221977.40000000002</v>
      </c>
      <c r="E62" s="50">
        <f>E63+E64+E65+E66+E67+E68</f>
        <v>11030.72</v>
      </c>
      <c r="F62" s="50">
        <f>F63+F64+F65+F66+F67+F68</f>
        <v>29563.100000000002</v>
      </c>
      <c r="G62" s="50">
        <f>G63+G64+G65+G66+G67+G68</f>
        <v>17583</v>
      </c>
      <c r="H62" s="50">
        <f t="shared" si="6"/>
        <v>58176.82</v>
      </c>
      <c r="I62" s="50">
        <f>I63+I64+I65+I66+I67+I68</f>
        <v>19065.1</v>
      </c>
      <c r="J62" s="50">
        <f>J63+J64+J65+J66+J67+J68</f>
        <v>19291</v>
      </c>
      <c r="K62" s="50">
        <f>K63+K64+K65+K66+K67+K68</f>
        <v>19696.6</v>
      </c>
      <c r="L62" s="50">
        <f t="shared" si="7"/>
        <v>58052.7</v>
      </c>
      <c r="M62" s="50">
        <f>M63+M64+M65+M66+M67+M68</f>
        <v>17882.2</v>
      </c>
      <c r="N62" s="50">
        <f>N63+N64+N65+N66+N67+N68</f>
        <v>16639.9</v>
      </c>
      <c r="O62" s="50">
        <f>O63+O64+O65+O66+O67+O68</f>
        <v>15349.7</v>
      </c>
      <c r="P62" s="50"/>
      <c r="Q62" s="50">
        <f t="shared" si="8"/>
        <v>49871.8</v>
      </c>
      <c r="R62" s="50">
        <f>R63+R64+R65+R66+R67+R68</f>
        <v>15896.6</v>
      </c>
      <c r="S62" s="50">
        <f>S63+S64+S65+S66+S67+S68</f>
        <v>18816.3</v>
      </c>
      <c r="T62" s="50">
        <f>T63+T64+T65+T66+T67+T68</f>
        <v>21163.18</v>
      </c>
      <c r="U62" s="50">
        <f t="shared" si="9"/>
        <v>55876.08</v>
      </c>
      <c r="V62" s="39"/>
      <c r="W62" s="40"/>
    </row>
    <row r="63" spans="1:23" s="38" customFormat="1" ht="35.25" customHeight="1">
      <c r="A63" s="36" t="s">
        <v>84</v>
      </c>
      <c r="B63" s="44"/>
      <c r="C63" s="50">
        <v>10169</v>
      </c>
      <c r="D63" s="50">
        <f aca="true" t="shared" si="11" ref="D63:D68">H63+L63+Q63+U63</f>
        <v>10169</v>
      </c>
      <c r="E63" s="50">
        <v>240</v>
      </c>
      <c r="F63" s="50">
        <v>766.4</v>
      </c>
      <c r="G63" s="50">
        <v>816.1</v>
      </c>
      <c r="H63" s="50">
        <f t="shared" si="6"/>
        <v>1822.5</v>
      </c>
      <c r="I63" s="50">
        <v>783.1</v>
      </c>
      <c r="J63" s="50">
        <v>981</v>
      </c>
      <c r="K63" s="50">
        <v>993.7</v>
      </c>
      <c r="L63" s="50">
        <f t="shared" si="7"/>
        <v>2757.8</v>
      </c>
      <c r="M63" s="50">
        <v>961.2</v>
      </c>
      <c r="N63" s="50">
        <v>944.9</v>
      </c>
      <c r="O63" s="50">
        <v>958.7</v>
      </c>
      <c r="P63" s="50"/>
      <c r="Q63" s="50">
        <f t="shared" si="8"/>
        <v>2864.8</v>
      </c>
      <c r="R63" s="50">
        <v>787.6</v>
      </c>
      <c r="S63" s="50">
        <v>899.9</v>
      </c>
      <c r="T63" s="50">
        <v>1036.4</v>
      </c>
      <c r="U63" s="50">
        <f t="shared" si="9"/>
        <v>2723.9</v>
      </c>
      <c r="V63" s="39"/>
      <c r="W63" s="40"/>
    </row>
    <row r="64" spans="1:23" s="38" customFormat="1" ht="41.25" customHeight="1">
      <c r="A64" s="36" t="s">
        <v>85</v>
      </c>
      <c r="B64" s="44"/>
      <c r="C64" s="50">
        <v>95171.8</v>
      </c>
      <c r="D64" s="50">
        <f t="shared" si="11"/>
        <v>100171.79999999999</v>
      </c>
      <c r="E64" s="50">
        <v>5849.2</v>
      </c>
      <c r="F64" s="50">
        <v>18950.8</v>
      </c>
      <c r="G64" s="50">
        <v>7536.9</v>
      </c>
      <c r="H64" s="50">
        <f t="shared" si="6"/>
        <v>32336.9</v>
      </c>
      <c r="I64" s="50">
        <v>7537</v>
      </c>
      <c r="J64" s="50">
        <v>7537</v>
      </c>
      <c r="K64" s="50">
        <v>7537</v>
      </c>
      <c r="L64" s="50">
        <f t="shared" si="7"/>
        <v>22611</v>
      </c>
      <c r="M64" s="50">
        <v>7537</v>
      </c>
      <c r="N64" s="50">
        <v>7537</v>
      </c>
      <c r="O64" s="50">
        <v>7537</v>
      </c>
      <c r="P64" s="50"/>
      <c r="Q64" s="50">
        <f>M64+N64+O64</f>
        <v>22611</v>
      </c>
      <c r="R64" s="50">
        <v>7537</v>
      </c>
      <c r="S64" s="50">
        <v>7537</v>
      </c>
      <c r="T64" s="50">
        <v>7538.9</v>
      </c>
      <c r="U64" s="50">
        <f t="shared" si="9"/>
        <v>22612.9</v>
      </c>
      <c r="V64" s="39"/>
      <c r="W64" s="40"/>
    </row>
    <row r="65" spans="1:23" s="38" customFormat="1" ht="36.75" customHeight="1">
      <c r="A65" s="36" t="s">
        <v>86</v>
      </c>
      <c r="B65" s="44"/>
      <c r="C65" s="50">
        <v>103176.4</v>
      </c>
      <c r="D65" s="50">
        <f t="shared" si="11"/>
        <v>103176.40000000001</v>
      </c>
      <c r="E65" s="50">
        <v>4702.42</v>
      </c>
      <c r="F65" s="50">
        <v>8727</v>
      </c>
      <c r="G65" s="50">
        <v>8569</v>
      </c>
      <c r="H65" s="50">
        <f t="shared" si="6"/>
        <v>21998.42</v>
      </c>
      <c r="I65" s="50">
        <v>10006</v>
      </c>
      <c r="J65" s="50">
        <v>10107</v>
      </c>
      <c r="K65" s="50">
        <v>10530.9</v>
      </c>
      <c r="L65" s="50">
        <f>I65+J65+K65</f>
        <v>30643.9</v>
      </c>
      <c r="M65" s="50">
        <v>8748</v>
      </c>
      <c r="N65" s="50">
        <v>7522</v>
      </c>
      <c r="O65" s="50">
        <v>6053</v>
      </c>
      <c r="P65" s="50"/>
      <c r="Q65" s="50">
        <f t="shared" si="8"/>
        <v>22323</v>
      </c>
      <c r="R65" s="50">
        <v>6927</v>
      </c>
      <c r="S65" s="50">
        <v>9681.4</v>
      </c>
      <c r="T65" s="50">
        <v>11602.68</v>
      </c>
      <c r="U65" s="50">
        <f t="shared" si="9"/>
        <v>28211.08</v>
      </c>
      <c r="V65" s="39"/>
      <c r="W65" s="40"/>
    </row>
    <row r="66" spans="1:23" s="38" customFormat="1" ht="37.5" customHeight="1">
      <c r="A66" s="36" t="s">
        <v>87</v>
      </c>
      <c r="B66" s="44"/>
      <c r="C66" s="50">
        <v>7095.2</v>
      </c>
      <c r="D66" s="50">
        <f t="shared" si="11"/>
        <v>7095.2</v>
      </c>
      <c r="E66" s="50">
        <v>206.5</v>
      </c>
      <c r="F66" s="50">
        <v>949.5</v>
      </c>
      <c r="G66" s="50">
        <v>560</v>
      </c>
      <c r="H66" s="50">
        <f>E66+F66+G66</f>
        <v>1716</v>
      </c>
      <c r="I66" s="50">
        <v>638</v>
      </c>
      <c r="J66" s="50">
        <v>565</v>
      </c>
      <c r="K66" s="50">
        <v>534</v>
      </c>
      <c r="L66" s="50">
        <f t="shared" si="7"/>
        <v>1737</v>
      </c>
      <c r="M66" s="50">
        <v>535</v>
      </c>
      <c r="N66" s="50">
        <v>535</v>
      </c>
      <c r="O66" s="50">
        <v>547</v>
      </c>
      <c r="P66" s="50"/>
      <c r="Q66" s="50">
        <f t="shared" si="8"/>
        <v>1617</v>
      </c>
      <c r="R66" s="50">
        <v>544</v>
      </c>
      <c r="S66" s="50">
        <v>597</v>
      </c>
      <c r="T66" s="50">
        <v>884.2</v>
      </c>
      <c r="U66" s="50">
        <f t="shared" si="9"/>
        <v>2025.2</v>
      </c>
      <c r="V66" s="39"/>
      <c r="W66" s="40"/>
    </row>
    <row r="67" spans="1:23" s="38" customFormat="1" ht="32.25" customHeight="1">
      <c r="A67" s="36" t="s">
        <v>103</v>
      </c>
      <c r="B67" s="44"/>
      <c r="C67" s="50">
        <v>1212</v>
      </c>
      <c r="D67" s="50">
        <f t="shared" si="11"/>
        <v>1212</v>
      </c>
      <c r="E67" s="50">
        <v>32.6</v>
      </c>
      <c r="F67" s="50">
        <v>169.4</v>
      </c>
      <c r="G67" s="50">
        <v>101</v>
      </c>
      <c r="H67" s="50">
        <f>E67+F67+G67</f>
        <v>303</v>
      </c>
      <c r="I67" s="50">
        <v>101</v>
      </c>
      <c r="J67" s="50">
        <v>101</v>
      </c>
      <c r="K67" s="50">
        <v>101</v>
      </c>
      <c r="L67" s="50">
        <f>I67+J67+K67</f>
        <v>303</v>
      </c>
      <c r="M67" s="50">
        <v>101</v>
      </c>
      <c r="N67" s="50">
        <v>101</v>
      </c>
      <c r="O67" s="50">
        <v>101</v>
      </c>
      <c r="P67" s="50"/>
      <c r="Q67" s="50">
        <f>M67+N67+O67</f>
        <v>303</v>
      </c>
      <c r="R67" s="50">
        <v>101</v>
      </c>
      <c r="S67" s="50">
        <v>101</v>
      </c>
      <c r="T67" s="50">
        <v>101</v>
      </c>
      <c r="U67" s="50">
        <f>R67+S67+T67</f>
        <v>303</v>
      </c>
      <c r="V67" s="39"/>
      <c r="W67" s="40"/>
    </row>
    <row r="68" spans="1:23" s="38" customFormat="1" ht="32.25" customHeight="1">
      <c r="A68" s="36" t="s">
        <v>106</v>
      </c>
      <c r="B68" s="44"/>
      <c r="C68" s="50">
        <v>153</v>
      </c>
      <c r="D68" s="50">
        <f t="shared" si="11"/>
        <v>153</v>
      </c>
      <c r="E68" s="50">
        <v>0</v>
      </c>
      <c r="F68" s="50">
        <v>0</v>
      </c>
      <c r="G68" s="50">
        <v>0</v>
      </c>
      <c r="H68" s="50">
        <f>E68+F68+G68</f>
        <v>0</v>
      </c>
      <c r="I68" s="50">
        <v>0</v>
      </c>
      <c r="J68" s="50">
        <v>0</v>
      </c>
      <c r="K68" s="50">
        <v>0</v>
      </c>
      <c r="L68" s="50">
        <f>I68+J68+K68</f>
        <v>0</v>
      </c>
      <c r="M68" s="50">
        <v>0</v>
      </c>
      <c r="N68" s="50">
        <v>0</v>
      </c>
      <c r="O68" s="50">
        <v>153</v>
      </c>
      <c r="P68" s="50"/>
      <c r="Q68" s="50">
        <f>M68+N68+O68</f>
        <v>153</v>
      </c>
      <c r="R68" s="50">
        <v>0</v>
      </c>
      <c r="S68" s="50">
        <v>0</v>
      </c>
      <c r="T68" s="50">
        <v>0</v>
      </c>
      <c r="U68" s="50">
        <f>R68+S68+T68</f>
        <v>0</v>
      </c>
      <c r="V68" s="39"/>
      <c r="W68" s="40"/>
    </row>
    <row r="69" spans="1:22" s="38" customFormat="1" ht="22.5" customHeight="1">
      <c r="A69" s="41" t="s">
        <v>59</v>
      </c>
      <c r="B69" s="44" t="s">
        <v>60</v>
      </c>
      <c r="C69" s="50">
        <f>C21-C36</f>
        <v>-55399</v>
      </c>
      <c r="D69" s="50">
        <f>D21-D36</f>
        <v>-55399</v>
      </c>
      <c r="E69" s="50">
        <f aca="true" t="shared" si="12" ref="E69:T69">E21-E36</f>
        <v>-14414.330000000016</v>
      </c>
      <c r="F69" s="50">
        <f t="shared" si="12"/>
        <v>26166.59999999999</v>
      </c>
      <c r="G69" s="50">
        <f t="shared" si="12"/>
        <v>2444.300000000003</v>
      </c>
      <c r="H69" s="50">
        <f t="shared" si="6"/>
        <v>14196.569999999978</v>
      </c>
      <c r="I69" s="50">
        <f t="shared" si="12"/>
        <v>-12854.399999999994</v>
      </c>
      <c r="J69" s="50">
        <f t="shared" si="12"/>
        <v>-9461</v>
      </c>
      <c r="K69" s="50">
        <f t="shared" si="12"/>
        <v>3507.5</v>
      </c>
      <c r="L69" s="50">
        <f t="shared" si="7"/>
        <v>-18807.899999999994</v>
      </c>
      <c r="M69" s="50">
        <f t="shared" si="12"/>
        <v>-35228.3</v>
      </c>
      <c r="N69" s="50">
        <f t="shared" si="12"/>
        <v>4293.799999999988</v>
      </c>
      <c r="O69" s="50">
        <f t="shared" si="12"/>
        <v>7445.900000000009</v>
      </c>
      <c r="P69" s="50">
        <f t="shared" si="12"/>
        <v>700566.04</v>
      </c>
      <c r="Q69" s="50">
        <f t="shared" si="8"/>
        <v>-23488.600000000006</v>
      </c>
      <c r="R69" s="50">
        <f t="shared" si="12"/>
        <v>19231.500000000007</v>
      </c>
      <c r="S69" s="50">
        <f t="shared" si="12"/>
        <v>-14528.400000000009</v>
      </c>
      <c r="T69" s="50">
        <f t="shared" si="12"/>
        <v>-32002.17</v>
      </c>
      <c r="U69" s="50">
        <f t="shared" si="9"/>
        <v>-27299.07</v>
      </c>
      <c r="V69" s="37"/>
    </row>
    <row r="70" spans="1:22" s="38" customFormat="1" ht="34.5" customHeight="1">
      <c r="A70" s="41" t="s">
        <v>61</v>
      </c>
      <c r="B70" s="44" t="s">
        <v>62</v>
      </c>
      <c r="C70" s="50">
        <f aca="true" t="shared" si="13" ref="C70:G75">C76+C88</f>
        <v>55399</v>
      </c>
      <c r="D70" s="50">
        <f t="shared" si="13"/>
        <v>55399</v>
      </c>
      <c r="E70" s="50">
        <f t="shared" si="13"/>
        <v>14414.330000000016</v>
      </c>
      <c r="F70" s="50">
        <f t="shared" si="13"/>
        <v>-26166.600000000006</v>
      </c>
      <c r="G70" s="50">
        <f t="shared" si="13"/>
        <v>-2444.300000000003</v>
      </c>
      <c r="H70" s="50">
        <f aca="true" t="shared" si="14" ref="H70:H75">H76+H88</f>
        <v>-14196.570000000007</v>
      </c>
      <c r="I70" s="50">
        <f aca="true" t="shared" si="15" ref="I70:O70">I76+I88</f>
        <v>12854.399999999994</v>
      </c>
      <c r="J70" s="50">
        <f t="shared" si="15"/>
        <v>9461</v>
      </c>
      <c r="K70" s="50">
        <f t="shared" si="15"/>
        <v>-3507.5</v>
      </c>
      <c r="L70" s="50">
        <f t="shared" si="15"/>
        <v>18807.899999999994</v>
      </c>
      <c r="M70" s="50">
        <f t="shared" si="15"/>
        <v>35228.29999999999</v>
      </c>
      <c r="N70" s="50">
        <f t="shared" si="15"/>
        <v>-4293.800000000003</v>
      </c>
      <c r="O70" s="50">
        <f t="shared" si="15"/>
        <v>-7445.900000000009</v>
      </c>
      <c r="P70" s="50"/>
      <c r="Q70" s="50">
        <f aca="true" t="shared" si="16" ref="Q70:U75">Q76+Q88</f>
        <v>23488.599999999977</v>
      </c>
      <c r="R70" s="50">
        <f t="shared" si="16"/>
        <v>-19231.500000000007</v>
      </c>
      <c r="S70" s="50">
        <f t="shared" si="16"/>
        <v>14528.400000000001</v>
      </c>
      <c r="T70" s="50">
        <f t="shared" si="16"/>
        <v>32002.17</v>
      </c>
      <c r="U70" s="50">
        <f t="shared" si="16"/>
        <v>27299.070000000007</v>
      </c>
      <c r="V70" s="37"/>
    </row>
    <row r="71" spans="1:22" s="38" customFormat="1" ht="34.5" customHeight="1">
      <c r="A71" s="36" t="s">
        <v>84</v>
      </c>
      <c r="B71" s="44"/>
      <c r="C71" s="50">
        <f t="shared" si="13"/>
        <v>-110634</v>
      </c>
      <c r="D71" s="50">
        <f t="shared" si="13"/>
        <v>-110634</v>
      </c>
      <c r="E71" s="50">
        <f t="shared" si="13"/>
        <v>27572.100000000006</v>
      </c>
      <c r="F71" s="50">
        <f t="shared" si="13"/>
        <v>-53801.7</v>
      </c>
      <c r="G71" s="50">
        <f t="shared" si="13"/>
        <v>-9321.9</v>
      </c>
      <c r="H71" s="50">
        <f t="shared" si="14"/>
        <v>-35551.499999999985</v>
      </c>
      <c r="I71" s="50">
        <f aca="true" t="shared" si="17" ref="I71:O71">I77+I89</f>
        <v>-10490.9</v>
      </c>
      <c r="J71" s="50">
        <f t="shared" si="17"/>
        <v>-10137</v>
      </c>
      <c r="K71" s="50">
        <f t="shared" si="17"/>
        <v>-10124.3</v>
      </c>
      <c r="L71" s="50">
        <f t="shared" si="17"/>
        <v>-30752.2</v>
      </c>
      <c r="M71" s="50">
        <f t="shared" si="17"/>
        <v>7344.199999999997</v>
      </c>
      <c r="N71" s="50">
        <f t="shared" si="17"/>
        <v>-10262.1</v>
      </c>
      <c r="O71" s="50">
        <f t="shared" si="17"/>
        <v>-10315.3</v>
      </c>
      <c r="P71" s="50"/>
      <c r="Q71" s="50">
        <f t="shared" si="16"/>
        <v>-13233.200000000004</v>
      </c>
      <c r="R71" s="50">
        <f t="shared" si="16"/>
        <v>-10486.4</v>
      </c>
      <c r="S71" s="50">
        <f t="shared" si="16"/>
        <v>-10374.1</v>
      </c>
      <c r="T71" s="50">
        <f t="shared" si="16"/>
        <v>-10236.6</v>
      </c>
      <c r="U71" s="50">
        <f t="shared" si="16"/>
        <v>-31097.1</v>
      </c>
      <c r="V71" s="37"/>
    </row>
    <row r="72" spans="1:22" s="38" customFormat="1" ht="40.5" customHeight="1">
      <c r="A72" s="36" t="s">
        <v>85</v>
      </c>
      <c r="B72" s="44"/>
      <c r="C72" s="50">
        <f t="shared" si="13"/>
        <v>-47794.20000000001</v>
      </c>
      <c r="D72" s="50">
        <f t="shared" si="13"/>
        <v>-42794.20000000001</v>
      </c>
      <c r="E72" s="50">
        <f t="shared" si="13"/>
        <v>-6225.400000000001</v>
      </c>
      <c r="F72" s="50">
        <f t="shared" si="13"/>
        <v>6200.5999999999985</v>
      </c>
      <c r="G72" s="50">
        <f t="shared" si="13"/>
        <v>-8400.1</v>
      </c>
      <c r="H72" s="50">
        <f t="shared" si="14"/>
        <v>-8424.900000000001</v>
      </c>
      <c r="I72" s="50">
        <f aca="true" t="shared" si="18" ref="I72:O72">I78+I90</f>
        <v>6018</v>
      </c>
      <c r="J72" s="50">
        <f t="shared" si="18"/>
        <v>-6822</v>
      </c>
      <c r="K72" s="50">
        <f t="shared" si="18"/>
        <v>-7298</v>
      </c>
      <c r="L72" s="50">
        <f t="shared" si="18"/>
        <v>-8102</v>
      </c>
      <c r="M72" s="50">
        <f t="shared" si="18"/>
        <v>3824</v>
      </c>
      <c r="N72" s="50">
        <f t="shared" si="18"/>
        <v>-6253</v>
      </c>
      <c r="O72" s="50">
        <f t="shared" si="18"/>
        <v>-6746</v>
      </c>
      <c r="P72" s="50"/>
      <c r="Q72" s="50">
        <f t="shared" si="16"/>
        <v>-9175</v>
      </c>
      <c r="R72" s="50">
        <f t="shared" si="16"/>
        <v>-11543</v>
      </c>
      <c r="S72" s="50">
        <f t="shared" si="16"/>
        <v>7337</v>
      </c>
      <c r="T72" s="50">
        <f t="shared" si="16"/>
        <v>-12886.300000000001</v>
      </c>
      <c r="U72" s="50">
        <f t="shared" si="16"/>
        <v>-17092.299999999996</v>
      </c>
      <c r="V72" s="37"/>
    </row>
    <row r="73" spans="1:22" s="38" customFormat="1" ht="34.5" customHeight="1">
      <c r="A73" s="36" t="s">
        <v>86</v>
      </c>
      <c r="B73" s="44"/>
      <c r="C73" s="50">
        <f t="shared" si="13"/>
        <v>453972.3</v>
      </c>
      <c r="D73" s="50">
        <f t="shared" si="13"/>
        <v>448972.3000000001</v>
      </c>
      <c r="E73" s="50">
        <f t="shared" si="13"/>
        <v>15883.47</v>
      </c>
      <c r="F73" s="50">
        <f t="shared" si="13"/>
        <v>40335.6</v>
      </c>
      <c r="G73" s="50">
        <f t="shared" si="13"/>
        <v>36605.7</v>
      </c>
      <c r="H73" s="50">
        <f t="shared" si="14"/>
        <v>92824.77</v>
      </c>
      <c r="I73" s="50">
        <f aca="true" t="shared" si="19" ref="I73:O73">I79+I91</f>
        <v>38624.299999999996</v>
      </c>
      <c r="J73" s="50">
        <f t="shared" si="19"/>
        <v>52158.200000000004</v>
      </c>
      <c r="K73" s="50">
        <f t="shared" si="19"/>
        <v>51914.3</v>
      </c>
      <c r="L73" s="50">
        <f t="shared" si="19"/>
        <v>142696.80000000002</v>
      </c>
      <c r="M73" s="50">
        <f t="shared" si="19"/>
        <v>43218.4</v>
      </c>
      <c r="N73" s="50">
        <f t="shared" si="19"/>
        <v>26575.300000000003</v>
      </c>
      <c r="O73" s="50">
        <f t="shared" si="19"/>
        <v>29496.399999999998</v>
      </c>
      <c r="P73" s="50"/>
      <c r="Q73" s="50">
        <f t="shared" si="16"/>
        <v>99290.1</v>
      </c>
      <c r="R73" s="50">
        <f t="shared" si="16"/>
        <v>21276.899999999998</v>
      </c>
      <c r="S73" s="50">
        <f t="shared" si="16"/>
        <v>33584.5</v>
      </c>
      <c r="T73" s="50">
        <f t="shared" si="16"/>
        <v>59299.229999999996</v>
      </c>
      <c r="U73" s="50">
        <f t="shared" si="16"/>
        <v>114160.63</v>
      </c>
      <c r="V73" s="37"/>
    </row>
    <row r="74" spans="1:22" s="38" customFormat="1" ht="34.5" customHeight="1">
      <c r="A74" s="36" t="s">
        <v>87</v>
      </c>
      <c r="B74" s="44"/>
      <c r="C74" s="50">
        <f t="shared" si="13"/>
        <v>-168211.39999999997</v>
      </c>
      <c r="D74" s="50">
        <f t="shared" si="13"/>
        <v>-168211.39999999997</v>
      </c>
      <c r="E74" s="50">
        <f t="shared" si="13"/>
        <v>-16843.44</v>
      </c>
      <c r="F74" s="50">
        <f t="shared" si="13"/>
        <v>-9938.5</v>
      </c>
      <c r="G74" s="50">
        <f t="shared" si="13"/>
        <v>-15311</v>
      </c>
      <c r="H74" s="50">
        <f t="shared" si="14"/>
        <v>-42092.94</v>
      </c>
      <c r="I74" s="50">
        <f aca="true" t="shared" si="20" ref="I74:O74">I80+I92</f>
        <v>-15378</v>
      </c>
      <c r="J74" s="50">
        <f t="shared" si="20"/>
        <v>-19897.2</v>
      </c>
      <c r="K74" s="50">
        <f t="shared" si="20"/>
        <v>-27605.2</v>
      </c>
      <c r="L74" s="50">
        <f t="shared" si="20"/>
        <v>-62880.399999999994</v>
      </c>
      <c r="M74" s="50">
        <f t="shared" si="20"/>
        <v>-14258.3</v>
      </c>
      <c r="N74" s="50">
        <f t="shared" si="20"/>
        <v>-9841</v>
      </c>
      <c r="O74" s="50">
        <f t="shared" si="20"/>
        <v>-15335</v>
      </c>
      <c r="P74" s="50"/>
      <c r="Q74" s="50">
        <f t="shared" si="16"/>
        <v>-39434.3</v>
      </c>
      <c r="R74" s="50">
        <f t="shared" si="16"/>
        <v>-13507</v>
      </c>
      <c r="S74" s="50">
        <f t="shared" si="16"/>
        <v>-11091</v>
      </c>
      <c r="T74" s="50">
        <f t="shared" si="16"/>
        <v>794.2399999999998</v>
      </c>
      <c r="U74" s="50">
        <f t="shared" si="16"/>
        <v>-23803.760000000002</v>
      </c>
      <c r="V74" s="37"/>
    </row>
    <row r="75" spans="1:22" s="38" customFormat="1" ht="26.25" customHeight="1">
      <c r="A75" s="36" t="s">
        <v>103</v>
      </c>
      <c r="B75" s="44"/>
      <c r="C75" s="50">
        <f t="shared" si="13"/>
        <v>-71801.7</v>
      </c>
      <c r="D75" s="50">
        <f t="shared" si="13"/>
        <v>-71801.7</v>
      </c>
      <c r="E75" s="50">
        <f t="shared" si="13"/>
        <v>-5877.4</v>
      </c>
      <c r="F75" s="50">
        <f t="shared" si="13"/>
        <v>-8867.6</v>
      </c>
      <c r="G75" s="50">
        <f t="shared" si="13"/>
        <v>-5922</v>
      </c>
      <c r="H75" s="50">
        <f t="shared" si="14"/>
        <v>-20667</v>
      </c>
      <c r="I75" s="50">
        <f aca="true" t="shared" si="21" ref="I75:O75">I81+I93</f>
        <v>-5919</v>
      </c>
      <c r="J75" s="50">
        <f t="shared" si="21"/>
        <v>-5841</v>
      </c>
      <c r="K75" s="50">
        <f t="shared" si="21"/>
        <v>-10394.3</v>
      </c>
      <c r="L75" s="50">
        <f t="shared" si="21"/>
        <v>-22154.3</v>
      </c>
      <c r="M75" s="50">
        <f t="shared" si="21"/>
        <v>-4900</v>
      </c>
      <c r="N75" s="50">
        <f t="shared" si="21"/>
        <v>-4513</v>
      </c>
      <c r="O75" s="50">
        <f t="shared" si="21"/>
        <v>-4699</v>
      </c>
      <c r="P75" s="50"/>
      <c r="Q75" s="50">
        <f t="shared" si="16"/>
        <v>-14112</v>
      </c>
      <c r="R75" s="50">
        <f t="shared" si="16"/>
        <v>-4972</v>
      </c>
      <c r="S75" s="50">
        <f t="shared" si="16"/>
        <v>-4928</v>
      </c>
      <c r="T75" s="50">
        <f t="shared" si="16"/>
        <v>-4968.4</v>
      </c>
      <c r="U75" s="50">
        <f t="shared" si="16"/>
        <v>-14868.4</v>
      </c>
      <c r="V75" s="37"/>
    </row>
    <row r="76" spans="1:22" s="38" customFormat="1" ht="36.75" customHeight="1">
      <c r="A76" s="41" t="s">
        <v>63</v>
      </c>
      <c r="B76" s="44" t="s">
        <v>64</v>
      </c>
      <c r="C76" s="50">
        <f>C77+C78+C79+C80+C81+C82+C83</f>
        <v>-875109.2999999999</v>
      </c>
      <c r="D76" s="50">
        <f aca="true" t="shared" si="22" ref="D76:D83">H76+L76+Q76+U76</f>
        <v>-880109.3</v>
      </c>
      <c r="E76" s="50">
        <f>E78+E79+E80+E81+E77+E82+E83</f>
        <v>-102018.34</v>
      </c>
      <c r="F76" s="50">
        <f>F78+F79+F80+F81+F77+F82+F83</f>
        <v>-106878.4</v>
      </c>
      <c r="G76" s="50">
        <f>G78+G79+G80+G81+G77+G82+G83</f>
        <v>-66419</v>
      </c>
      <c r="H76" s="50">
        <f aca="true" t="shared" si="23" ref="H76:H81">E76+F76+G76</f>
        <v>-275315.74</v>
      </c>
      <c r="I76" s="50">
        <f>I77+I78+I79+I80+I81+I82+I83</f>
        <v>-70239.4</v>
      </c>
      <c r="J76" s="50">
        <f>J78+J79+J80+J81+J77+J82+J83</f>
        <v>-65573.9</v>
      </c>
      <c r="K76" s="50">
        <f>K78+K79+K80+K81+K77+K82+K83</f>
        <v>-96648.1</v>
      </c>
      <c r="L76" s="50">
        <f aca="true" t="shared" si="24" ref="L76:L81">I76+J76+K76</f>
        <v>-232461.4</v>
      </c>
      <c r="M76" s="50">
        <f>M78+M79+M80+M81+M77+M82+M83</f>
        <v>-80730.20000000001</v>
      </c>
      <c r="N76" s="50">
        <f>N78+N79+N80+N81+N77+N82+N83</f>
        <v>-52303.4</v>
      </c>
      <c r="O76" s="50">
        <f>O78+O79+O80+O81+O77+O82+O83</f>
        <v>-59755.3</v>
      </c>
      <c r="P76" s="50"/>
      <c r="Q76" s="50">
        <f aca="true" t="shared" si="25" ref="Q76:Q81">M76+N76+O76</f>
        <v>-192788.90000000002</v>
      </c>
      <c r="R76" s="50">
        <f>R78+R79+R80+R81+R77+R82+R83</f>
        <v>-74600.8</v>
      </c>
      <c r="S76" s="50">
        <f>S78+S79+S80+S81+S77+S82+S83</f>
        <v>-55859.9</v>
      </c>
      <c r="T76" s="50">
        <f>T78+T79+T80+T81+T77+T82+T83</f>
        <v>-49082.56</v>
      </c>
      <c r="U76" s="50">
        <f aca="true" t="shared" si="26" ref="U76:U83">R76+S76+T76</f>
        <v>-179543.26</v>
      </c>
      <c r="V76" s="37"/>
    </row>
    <row r="77" spans="1:22" s="38" customFormat="1" ht="36" customHeight="1">
      <c r="A77" s="36" t="s">
        <v>84</v>
      </c>
      <c r="B77" s="43"/>
      <c r="C77" s="49">
        <v>-261515.7</v>
      </c>
      <c r="D77" s="49">
        <f t="shared" si="22"/>
        <v>-261515.69999999998</v>
      </c>
      <c r="E77" s="49">
        <v>-56035.7</v>
      </c>
      <c r="F77" s="49">
        <v>-57320.1</v>
      </c>
      <c r="G77" s="49">
        <v>-12891</v>
      </c>
      <c r="H77" s="50">
        <f t="shared" si="23"/>
        <v>-126246.79999999999</v>
      </c>
      <c r="I77" s="49">
        <v>-12890</v>
      </c>
      <c r="J77" s="49">
        <v>-12891</v>
      </c>
      <c r="K77" s="49">
        <v>-13567</v>
      </c>
      <c r="L77" s="50">
        <f t="shared" si="24"/>
        <v>-39348</v>
      </c>
      <c r="M77" s="49">
        <v>-31466.9</v>
      </c>
      <c r="N77" s="49">
        <v>-12891</v>
      </c>
      <c r="O77" s="49">
        <v>-12891</v>
      </c>
      <c r="P77" s="49"/>
      <c r="Q77" s="50">
        <f t="shared" si="25"/>
        <v>-57248.9</v>
      </c>
      <c r="R77" s="49">
        <v>-12891</v>
      </c>
      <c r="S77" s="49">
        <v>-12891</v>
      </c>
      <c r="T77" s="49">
        <v>-12890</v>
      </c>
      <c r="U77" s="50">
        <f t="shared" si="26"/>
        <v>-38672</v>
      </c>
      <c r="V77" s="37"/>
    </row>
    <row r="78" spans="1:22" s="38" customFormat="1" ht="38.25" customHeight="1">
      <c r="A78" s="36" t="s">
        <v>84</v>
      </c>
      <c r="B78" s="44"/>
      <c r="C78" s="50">
        <v>-189524</v>
      </c>
      <c r="D78" s="50">
        <f t="shared" si="22"/>
        <v>-189524</v>
      </c>
      <c r="E78" s="49">
        <v>-12074.6</v>
      </c>
      <c r="F78" s="49">
        <v>-12750.2</v>
      </c>
      <c r="G78" s="49">
        <v>-15937</v>
      </c>
      <c r="H78" s="50">
        <f>E78+F78+G78</f>
        <v>-40761.8</v>
      </c>
      <c r="I78" s="49">
        <v>-18419</v>
      </c>
      <c r="J78" s="49">
        <v>-14359</v>
      </c>
      <c r="K78" s="49">
        <v>-14835</v>
      </c>
      <c r="L78" s="50">
        <f>I78+J78+K78</f>
        <v>-47613</v>
      </c>
      <c r="M78" s="49">
        <v>-18542</v>
      </c>
      <c r="N78" s="49">
        <v>-13790</v>
      </c>
      <c r="O78" s="49">
        <v>-14283</v>
      </c>
      <c r="P78" s="49"/>
      <c r="Q78" s="50">
        <f>M78+N78+O78</f>
        <v>-46615</v>
      </c>
      <c r="R78" s="49">
        <v>-19080</v>
      </c>
      <c r="S78" s="49">
        <v>-15029</v>
      </c>
      <c r="T78" s="49">
        <v>-20425.2</v>
      </c>
      <c r="U78" s="50">
        <f>R78+S78+T78</f>
        <v>-54534.2</v>
      </c>
      <c r="V78" s="37"/>
    </row>
    <row r="79" spans="1:22" s="38" customFormat="1" ht="37.5" customHeight="1">
      <c r="A79" s="36" t="s">
        <v>85</v>
      </c>
      <c r="B79" s="44"/>
      <c r="C79" s="50">
        <v>-80038.8</v>
      </c>
      <c r="D79" s="50">
        <f t="shared" si="22"/>
        <v>-85038.8</v>
      </c>
      <c r="E79" s="50">
        <v>-4558.1</v>
      </c>
      <c r="F79" s="50">
        <v>-4087.1</v>
      </c>
      <c r="G79" s="50">
        <v>-7564</v>
      </c>
      <c r="H79" s="50">
        <f t="shared" si="23"/>
        <v>-16209.2</v>
      </c>
      <c r="I79" s="50">
        <v>-8902.4</v>
      </c>
      <c r="J79" s="50">
        <v>-4166.7</v>
      </c>
      <c r="K79" s="50">
        <v>-17255.3</v>
      </c>
      <c r="L79" s="50">
        <f t="shared" si="24"/>
        <v>-30324.399999999998</v>
      </c>
      <c r="M79" s="50">
        <v>-4305</v>
      </c>
      <c r="N79" s="50">
        <v>-4256.4</v>
      </c>
      <c r="O79" s="50">
        <v>-5200.3</v>
      </c>
      <c r="P79" s="50"/>
      <c r="Q79" s="50">
        <f t="shared" si="25"/>
        <v>-13761.7</v>
      </c>
      <c r="R79" s="50">
        <v>-16672.8</v>
      </c>
      <c r="S79" s="50">
        <v>-4339.9</v>
      </c>
      <c r="T79" s="50">
        <v>-3730.8</v>
      </c>
      <c r="U79" s="50">
        <f t="shared" si="26"/>
        <v>-24743.499999999996</v>
      </c>
      <c r="V79" s="37"/>
    </row>
    <row r="80" spans="1:22" s="38" customFormat="1" ht="35.25" customHeight="1">
      <c r="A80" s="36" t="s">
        <v>86</v>
      </c>
      <c r="B80" s="44"/>
      <c r="C80" s="50">
        <v>-270732.1</v>
      </c>
      <c r="D80" s="50">
        <f t="shared" si="22"/>
        <v>-270732.1</v>
      </c>
      <c r="E80" s="50">
        <v>-23344.94</v>
      </c>
      <c r="F80" s="50">
        <v>-23589</v>
      </c>
      <c r="G80" s="50">
        <v>-23909</v>
      </c>
      <c r="H80" s="53">
        <f t="shared" si="23"/>
        <v>-70842.94</v>
      </c>
      <c r="I80" s="50">
        <v>-24008</v>
      </c>
      <c r="J80" s="50">
        <v>-28215.2</v>
      </c>
      <c r="K80" s="50">
        <v>-40495.5</v>
      </c>
      <c r="L80" s="50">
        <f>I80+J80+K80</f>
        <v>-92718.7</v>
      </c>
      <c r="M80" s="50">
        <v>-21415.3</v>
      </c>
      <c r="N80" s="50">
        <v>-16752</v>
      </c>
      <c r="O80" s="50">
        <v>-22581</v>
      </c>
      <c r="P80" s="50"/>
      <c r="Q80" s="50">
        <f t="shared" si="25"/>
        <v>-60748.3</v>
      </c>
      <c r="R80" s="50">
        <v>-20884</v>
      </c>
      <c r="S80" s="50">
        <v>-18571</v>
      </c>
      <c r="T80" s="50">
        <v>-6967.16</v>
      </c>
      <c r="U80" s="50">
        <f t="shared" si="26"/>
        <v>-46422.16</v>
      </c>
      <c r="V80" s="37"/>
    </row>
    <row r="81" spans="1:22" s="38" customFormat="1" ht="35.25" customHeight="1">
      <c r="A81" s="36" t="s">
        <v>87</v>
      </c>
      <c r="B81" s="44"/>
      <c r="C81" s="50">
        <v>-73013.7</v>
      </c>
      <c r="D81" s="50">
        <f t="shared" si="22"/>
        <v>-73013.7</v>
      </c>
      <c r="E81" s="50">
        <v>-5910</v>
      </c>
      <c r="F81" s="50">
        <v>-9037</v>
      </c>
      <c r="G81" s="50">
        <v>-6023</v>
      </c>
      <c r="H81" s="50">
        <f t="shared" si="23"/>
        <v>-20970</v>
      </c>
      <c r="I81" s="50">
        <v>-6020</v>
      </c>
      <c r="J81" s="50">
        <v>-5942</v>
      </c>
      <c r="K81" s="50">
        <v>-10495.3</v>
      </c>
      <c r="L81" s="50">
        <f t="shared" si="24"/>
        <v>-22457.3</v>
      </c>
      <c r="M81" s="50">
        <v>-5001</v>
      </c>
      <c r="N81" s="50">
        <v>-4614</v>
      </c>
      <c r="O81" s="50">
        <v>-4800</v>
      </c>
      <c r="P81" s="50"/>
      <c r="Q81" s="50">
        <f t="shared" si="25"/>
        <v>-14415</v>
      </c>
      <c r="R81" s="50">
        <v>-5073</v>
      </c>
      <c r="S81" s="50">
        <v>-5029</v>
      </c>
      <c r="T81" s="50">
        <v>-5069.4</v>
      </c>
      <c r="U81" s="50">
        <f t="shared" si="26"/>
        <v>-15171.4</v>
      </c>
      <c r="V81" s="37"/>
    </row>
    <row r="82" spans="1:22" s="38" customFormat="1" ht="28.5" customHeight="1">
      <c r="A82" s="36" t="s">
        <v>103</v>
      </c>
      <c r="B82" s="44"/>
      <c r="C82" s="50">
        <v>-285</v>
      </c>
      <c r="D82" s="50">
        <f t="shared" si="22"/>
        <v>-285</v>
      </c>
      <c r="E82" s="50">
        <v>-95</v>
      </c>
      <c r="F82" s="50">
        <v>-95</v>
      </c>
      <c r="G82" s="50">
        <v>-95</v>
      </c>
      <c r="H82" s="50">
        <f>E82+F82+G82</f>
        <v>-285</v>
      </c>
      <c r="I82" s="50">
        <v>0</v>
      </c>
      <c r="J82" s="50">
        <v>0</v>
      </c>
      <c r="K82" s="50">
        <v>0</v>
      </c>
      <c r="L82" s="50">
        <f>I82+J82+K82</f>
        <v>0</v>
      </c>
      <c r="M82" s="50">
        <v>0</v>
      </c>
      <c r="N82" s="50">
        <v>0</v>
      </c>
      <c r="O82" s="50">
        <v>0</v>
      </c>
      <c r="P82" s="50"/>
      <c r="Q82" s="50">
        <f>M82+N82+O82</f>
        <v>0</v>
      </c>
      <c r="R82" s="50">
        <v>0</v>
      </c>
      <c r="S82" s="50">
        <v>0</v>
      </c>
      <c r="T82" s="50">
        <v>0</v>
      </c>
      <c r="U82" s="50">
        <f t="shared" si="26"/>
        <v>0</v>
      </c>
      <c r="V82" s="37"/>
    </row>
    <row r="83" spans="1:22" s="38" customFormat="1" ht="28.5" customHeight="1">
      <c r="A83" s="36" t="s">
        <v>106</v>
      </c>
      <c r="B83" s="44"/>
      <c r="C83" s="50">
        <v>0</v>
      </c>
      <c r="D83" s="50">
        <f t="shared" si="22"/>
        <v>0</v>
      </c>
      <c r="E83" s="50">
        <v>0</v>
      </c>
      <c r="F83" s="50">
        <v>0</v>
      </c>
      <c r="G83" s="50">
        <v>0</v>
      </c>
      <c r="H83" s="50">
        <f>E83+F83+G83</f>
        <v>0</v>
      </c>
      <c r="I83" s="50">
        <v>0</v>
      </c>
      <c r="J83" s="50">
        <v>0</v>
      </c>
      <c r="K83" s="50">
        <v>0</v>
      </c>
      <c r="L83" s="50">
        <f>I83+J83+K83</f>
        <v>0</v>
      </c>
      <c r="M83" s="50">
        <v>0</v>
      </c>
      <c r="N83" s="50">
        <v>0</v>
      </c>
      <c r="O83" s="50">
        <v>0</v>
      </c>
      <c r="P83" s="50"/>
      <c r="Q83" s="50">
        <f>M83+N83+O83</f>
        <v>0</v>
      </c>
      <c r="R83" s="50">
        <v>0</v>
      </c>
      <c r="S83" s="50">
        <v>0</v>
      </c>
      <c r="T83" s="50">
        <v>0</v>
      </c>
      <c r="U83" s="50">
        <f t="shared" si="26"/>
        <v>0</v>
      </c>
      <c r="V83" s="37"/>
    </row>
    <row r="84" spans="1:22" s="38" customFormat="1" ht="14.25" customHeight="1">
      <c r="A84" s="45" t="s">
        <v>51</v>
      </c>
      <c r="B84" s="44"/>
      <c r="C84" s="49"/>
      <c r="D84" s="49"/>
      <c r="E84" s="49"/>
      <c r="F84" s="49"/>
      <c r="G84" s="49"/>
      <c r="H84" s="50"/>
      <c r="I84" s="49"/>
      <c r="J84" s="49"/>
      <c r="K84" s="49"/>
      <c r="L84" s="50"/>
      <c r="M84" s="49"/>
      <c r="N84" s="49"/>
      <c r="O84" s="49"/>
      <c r="P84" s="49"/>
      <c r="Q84" s="50"/>
      <c r="R84" s="49"/>
      <c r="S84" s="49"/>
      <c r="T84" s="49"/>
      <c r="U84" s="50"/>
      <c r="V84" s="37"/>
    </row>
    <row r="85" spans="1:22" s="38" customFormat="1" ht="35.25" customHeight="1">
      <c r="A85" s="36" t="s">
        <v>95</v>
      </c>
      <c r="B85" s="43" t="s">
        <v>65</v>
      </c>
      <c r="C85" s="49"/>
      <c r="D85" s="49"/>
      <c r="E85" s="49">
        <v>0</v>
      </c>
      <c r="F85" s="49">
        <v>0</v>
      </c>
      <c r="G85" s="49">
        <v>0</v>
      </c>
      <c r="H85" s="50">
        <f aca="true" t="shared" si="27" ref="H85:H92">E85+F85+G85</f>
        <v>0</v>
      </c>
      <c r="I85" s="49">
        <v>0</v>
      </c>
      <c r="J85" s="49">
        <v>0</v>
      </c>
      <c r="K85" s="49">
        <v>0</v>
      </c>
      <c r="L85" s="50">
        <f aca="true" t="shared" si="28" ref="L85:L92">I85+J85+K85</f>
        <v>0</v>
      </c>
      <c r="M85" s="49">
        <v>0</v>
      </c>
      <c r="N85" s="49">
        <v>0</v>
      </c>
      <c r="O85" s="49">
        <v>0</v>
      </c>
      <c r="P85" s="49"/>
      <c r="Q85" s="50">
        <f aca="true" t="shared" si="29" ref="Q85:Q91">M85+N85+O85</f>
        <v>0</v>
      </c>
      <c r="R85" s="49"/>
      <c r="S85" s="49">
        <v>0</v>
      </c>
      <c r="T85" s="49"/>
      <c r="U85" s="50">
        <f aca="true" t="shared" si="30" ref="U85:U92">R85+S85+T85</f>
        <v>0</v>
      </c>
      <c r="V85" s="37"/>
    </row>
    <row r="86" spans="1:22" s="38" customFormat="1" ht="46.5" customHeight="1">
      <c r="A86" s="36" t="s">
        <v>96</v>
      </c>
      <c r="B86" s="43" t="s">
        <v>66</v>
      </c>
      <c r="C86" s="49"/>
      <c r="D86" s="49"/>
      <c r="E86" s="52"/>
      <c r="F86" s="52"/>
      <c r="G86" s="52"/>
      <c r="H86" s="50">
        <f t="shared" si="27"/>
        <v>0</v>
      </c>
      <c r="I86" s="49"/>
      <c r="J86" s="49"/>
      <c r="K86" s="49"/>
      <c r="L86" s="50">
        <f t="shared" si="28"/>
        <v>0</v>
      </c>
      <c r="M86" s="49"/>
      <c r="N86" s="49"/>
      <c r="O86" s="49"/>
      <c r="P86" s="49">
        <f>H86+L86+M86+N86+O86</f>
        <v>0</v>
      </c>
      <c r="Q86" s="50">
        <f t="shared" si="29"/>
        <v>0</v>
      </c>
      <c r="R86" s="49"/>
      <c r="S86" s="49"/>
      <c r="T86" s="49"/>
      <c r="U86" s="50">
        <f t="shared" si="30"/>
        <v>0</v>
      </c>
      <c r="V86" s="37"/>
    </row>
    <row r="87" spans="1:22" s="38" customFormat="1" ht="13.5" customHeight="1">
      <c r="A87" s="46" t="s">
        <v>75</v>
      </c>
      <c r="B87" s="43" t="s">
        <v>67</v>
      </c>
      <c r="C87" s="54">
        <v>0</v>
      </c>
      <c r="D87" s="49">
        <f aca="true" t="shared" si="31" ref="D87:D94">H87+L87+Q87+U87</f>
        <v>0</v>
      </c>
      <c r="E87" s="49"/>
      <c r="F87" s="54"/>
      <c r="G87" s="54"/>
      <c r="H87" s="50">
        <f t="shared" si="27"/>
        <v>0</v>
      </c>
      <c r="I87" s="54">
        <v>0</v>
      </c>
      <c r="J87" s="54">
        <v>0</v>
      </c>
      <c r="K87" s="54"/>
      <c r="L87" s="50">
        <f t="shared" si="28"/>
        <v>0</v>
      </c>
      <c r="M87" s="54">
        <v>0</v>
      </c>
      <c r="N87" s="54"/>
      <c r="O87" s="54">
        <v>0</v>
      </c>
      <c r="P87" s="49"/>
      <c r="Q87" s="50">
        <f t="shared" si="29"/>
        <v>0</v>
      </c>
      <c r="R87" s="49">
        <v>0</v>
      </c>
      <c r="S87" s="49">
        <v>0</v>
      </c>
      <c r="T87" s="49"/>
      <c r="U87" s="50">
        <f t="shared" si="30"/>
        <v>0</v>
      </c>
      <c r="V87" s="37"/>
    </row>
    <row r="88" spans="1:22" s="38" customFormat="1" ht="54" customHeight="1">
      <c r="A88" s="41" t="s">
        <v>97</v>
      </c>
      <c r="B88" s="44" t="s">
        <v>68</v>
      </c>
      <c r="C88" s="50">
        <f>C89+C90+C91+C92+C93+C94</f>
        <v>930508.2999999999</v>
      </c>
      <c r="D88" s="50">
        <f t="shared" si="31"/>
        <v>935508.3</v>
      </c>
      <c r="E88" s="50">
        <f>E89+E90+E91+E92+E93+E94</f>
        <v>116432.67000000001</v>
      </c>
      <c r="F88" s="50">
        <f>F89+F90+F91+F92+F93+F94</f>
        <v>80711.79999999999</v>
      </c>
      <c r="G88" s="50">
        <f>G89+G90+G91+G92+G93+G94</f>
        <v>63974.7</v>
      </c>
      <c r="H88" s="50">
        <f t="shared" si="27"/>
        <v>261119.16999999998</v>
      </c>
      <c r="I88" s="50">
        <f>I89+I90+I91+I92+I93+I94</f>
        <v>83093.79999999999</v>
      </c>
      <c r="J88" s="50">
        <f>J89+J90+J91+J92+J93+J94</f>
        <v>75034.9</v>
      </c>
      <c r="K88" s="50">
        <f>K89+K90+K91+K92+K93+K94</f>
        <v>93140.6</v>
      </c>
      <c r="L88" s="50">
        <f t="shared" si="28"/>
        <v>251269.3</v>
      </c>
      <c r="M88" s="50">
        <f>M89+M90+M91+M92+M93+M94</f>
        <v>115958.5</v>
      </c>
      <c r="N88" s="50">
        <f>N89+N90+N91+N92+N93+N94</f>
        <v>48009.6</v>
      </c>
      <c r="O88" s="50">
        <f>O89+O90+O91+O92+O93+O94</f>
        <v>52309.399999999994</v>
      </c>
      <c r="P88" s="50"/>
      <c r="Q88" s="50">
        <f t="shared" si="29"/>
        <v>216277.5</v>
      </c>
      <c r="R88" s="50">
        <f>R89+R90+R91+R92+R93+R94</f>
        <v>55369.299999999996</v>
      </c>
      <c r="S88" s="50">
        <f>S89+S90+S91+S92+S93+S94</f>
        <v>70388.3</v>
      </c>
      <c r="T88" s="50">
        <f>T89+T90+T91+T92+T93+T94</f>
        <v>81084.73</v>
      </c>
      <c r="U88" s="50">
        <f t="shared" si="30"/>
        <v>206842.33000000002</v>
      </c>
      <c r="V88" s="37"/>
    </row>
    <row r="89" spans="1:22" s="38" customFormat="1" ht="39" customHeight="1">
      <c r="A89" s="36" t="s">
        <v>84</v>
      </c>
      <c r="B89" s="44"/>
      <c r="C89" s="50">
        <v>150881.7</v>
      </c>
      <c r="D89" s="50">
        <f t="shared" si="31"/>
        <v>150881.69999999998</v>
      </c>
      <c r="E89" s="50">
        <v>83607.8</v>
      </c>
      <c r="F89" s="50">
        <v>3518.4</v>
      </c>
      <c r="G89" s="50">
        <v>3569.1</v>
      </c>
      <c r="H89" s="50">
        <f t="shared" si="27"/>
        <v>90695.3</v>
      </c>
      <c r="I89" s="50">
        <v>2399.1</v>
      </c>
      <c r="J89" s="50">
        <v>2754</v>
      </c>
      <c r="K89" s="50">
        <v>3442.7</v>
      </c>
      <c r="L89" s="50">
        <f>I89+J89+K89</f>
        <v>8595.8</v>
      </c>
      <c r="M89" s="50">
        <v>38811.1</v>
      </c>
      <c r="N89" s="50">
        <v>2628.9</v>
      </c>
      <c r="O89" s="50">
        <v>2575.7</v>
      </c>
      <c r="P89" s="50"/>
      <c r="Q89" s="50">
        <f t="shared" si="29"/>
        <v>44015.7</v>
      </c>
      <c r="R89" s="50">
        <v>2404.6</v>
      </c>
      <c r="S89" s="50">
        <v>2516.9</v>
      </c>
      <c r="T89" s="50">
        <v>2653.4</v>
      </c>
      <c r="U89" s="50">
        <f t="shared" si="30"/>
        <v>7574.9</v>
      </c>
      <c r="V89" s="37"/>
    </row>
    <row r="90" spans="1:22" s="38" customFormat="1" ht="36.75" customHeight="1">
      <c r="A90" s="36" t="s">
        <v>85</v>
      </c>
      <c r="B90" s="44"/>
      <c r="C90" s="50">
        <v>141729.8</v>
      </c>
      <c r="D90" s="50">
        <f t="shared" si="31"/>
        <v>146729.8</v>
      </c>
      <c r="E90" s="50">
        <v>5849.2</v>
      </c>
      <c r="F90" s="50">
        <v>18950.8</v>
      </c>
      <c r="G90" s="50">
        <v>7536.9</v>
      </c>
      <c r="H90" s="50">
        <f t="shared" si="27"/>
        <v>32336.9</v>
      </c>
      <c r="I90" s="50">
        <v>24437</v>
      </c>
      <c r="J90" s="50">
        <v>7537</v>
      </c>
      <c r="K90" s="50">
        <v>7537</v>
      </c>
      <c r="L90" s="50">
        <f t="shared" si="28"/>
        <v>39511</v>
      </c>
      <c r="M90" s="50">
        <v>22366</v>
      </c>
      <c r="N90" s="50">
        <v>7537</v>
      </c>
      <c r="O90" s="50">
        <v>7537</v>
      </c>
      <c r="P90" s="50"/>
      <c r="Q90" s="50">
        <f t="shared" si="29"/>
        <v>37440</v>
      </c>
      <c r="R90" s="50">
        <v>7537</v>
      </c>
      <c r="S90" s="50">
        <v>22366</v>
      </c>
      <c r="T90" s="50">
        <v>7538.9</v>
      </c>
      <c r="U90" s="50">
        <f t="shared" si="30"/>
        <v>37441.9</v>
      </c>
      <c r="V90" s="37"/>
    </row>
    <row r="91" spans="1:22" s="38" customFormat="1" ht="39" customHeight="1">
      <c r="A91" s="36" t="s">
        <v>86</v>
      </c>
      <c r="B91" s="44"/>
      <c r="C91" s="50">
        <v>534011.1</v>
      </c>
      <c r="D91" s="50">
        <f>H91+L91+Q91+U91</f>
        <v>534011.1000000001</v>
      </c>
      <c r="E91" s="50">
        <v>20441.57</v>
      </c>
      <c r="F91" s="50">
        <v>44422.7</v>
      </c>
      <c r="G91" s="50">
        <v>44169.7</v>
      </c>
      <c r="H91" s="50">
        <f t="shared" si="27"/>
        <v>109033.97</v>
      </c>
      <c r="I91" s="50">
        <v>47526.7</v>
      </c>
      <c r="J91" s="50">
        <v>56324.9</v>
      </c>
      <c r="K91" s="50">
        <v>69169.6</v>
      </c>
      <c r="L91" s="50">
        <f t="shared" si="28"/>
        <v>173021.2</v>
      </c>
      <c r="M91" s="50">
        <v>47523.4</v>
      </c>
      <c r="N91" s="50">
        <v>30831.7</v>
      </c>
      <c r="O91" s="50">
        <v>34696.7</v>
      </c>
      <c r="P91" s="50"/>
      <c r="Q91" s="50">
        <f t="shared" si="29"/>
        <v>113051.8</v>
      </c>
      <c r="R91" s="50">
        <v>37949.7</v>
      </c>
      <c r="S91" s="50">
        <v>37924.4</v>
      </c>
      <c r="T91" s="50">
        <v>63030.03</v>
      </c>
      <c r="U91" s="50">
        <f t="shared" si="30"/>
        <v>138904.13</v>
      </c>
      <c r="V91" s="37"/>
    </row>
    <row r="92" spans="1:22" s="38" customFormat="1" ht="38.25" customHeight="1">
      <c r="A92" s="36" t="s">
        <v>87</v>
      </c>
      <c r="B92" s="44"/>
      <c r="C92" s="50">
        <v>102520.7</v>
      </c>
      <c r="D92" s="50">
        <f>H92+L92+Q92+U92</f>
        <v>102520.70000000001</v>
      </c>
      <c r="E92" s="50">
        <v>6501.5</v>
      </c>
      <c r="F92" s="50">
        <v>13650.5</v>
      </c>
      <c r="G92" s="50">
        <v>8598</v>
      </c>
      <c r="H92" s="50">
        <f t="shared" si="27"/>
        <v>28750</v>
      </c>
      <c r="I92" s="50">
        <v>8630</v>
      </c>
      <c r="J92" s="50">
        <v>8318</v>
      </c>
      <c r="K92" s="50">
        <v>12890.3</v>
      </c>
      <c r="L92" s="50">
        <f t="shared" si="28"/>
        <v>29838.3</v>
      </c>
      <c r="M92" s="50">
        <v>7157</v>
      </c>
      <c r="N92" s="50">
        <v>6911</v>
      </c>
      <c r="O92" s="50">
        <v>7246</v>
      </c>
      <c r="P92" s="50"/>
      <c r="Q92" s="50">
        <f>M92+N92+O92</f>
        <v>21314</v>
      </c>
      <c r="R92" s="50">
        <v>7377</v>
      </c>
      <c r="S92" s="50">
        <v>7480</v>
      </c>
      <c r="T92" s="50">
        <v>7761.4</v>
      </c>
      <c r="U92" s="50">
        <f t="shared" si="30"/>
        <v>22618.4</v>
      </c>
      <c r="V92" s="37"/>
    </row>
    <row r="93" spans="1:22" s="38" customFormat="1" ht="30" customHeight="1">
      <c r="A93" s="36" t="s">
        <v>103</v>
      </c>
      <c r="B93" s="44"/>
      <c r="C93" s="50">
        <v>1212</v>
      </c>
      <c r="D93" s="50">
        <f t="shared" si="31"/>
        <v>1212</v>
      </c>
      <c r="E93" s="50">
        <v>32.6</v>
      </c>
      <c r="F93" s="50">
        <v>169.4</v>
      </c>
      <c r="G93" s="50">
        <v>101</v>
      </c>
      <c r="H93" s="50">
        <f>E93+F93+G93</f>
        <v>303</v>
      </c>
      <c r="I93" s="50">
        <v>101</v>
      </c>
      <c r="J93" s="50">
        <v>101</v>
      </c>
      <c r="K93" s="50">
        <v>101</v>
      </c>
      <c r="L93" s="50">
        <f>I93+J93+K93</f>
        <v>303</v>
      </c>
      <c r="M93" s="50">
        <v>101</v>
      </c>
      <c r="N93" s="50">
        <v>101</v>
      </c>
      <c r="O93" s="50">
        <v>101</v>
      </c>
      <c r="P93" s="50"/>
      <c r="Q93" s="50">
        <f>M93+N93+O93</f>
        <v>303</v>
      </c>
      <c r="R93" s="50">
        <v>101</v>
      </c>
      <c r="S93" s="50">
        <v>101</v>
      </c>
      <c r="T93" s="50">
        <v>101</v>
      </c>
      <c r="U93" s="50">
        <f>R93+S93+T93</f>
        <v>303</v>
      </c>
      <c r="V93" s="37"/>
    </row>
    <row r="94" spans="1:22" s="38" customFormat="1" ht="30" customHeight="1">
      <c r="A94" s="36" t="s">
        <v>106</v>
      </c>
      <c r="B94" s="44"/>
      <c r="C94" s="50">
        <v>153</v>
      </c>
      <c r="D94" s="50">
        <f t="shared" si="31"/>
        <v>153</v>
      </c>
      <c r="E94" s="50">
        <v>0</v>
      </c>
      <c r="F94" s="50">
        <v>0</v>
      </c>
      <c r="G94" s="50">
        <v>0</v>
      </c>
      <c r="H94" s="50">
        <f>E94+F94+G94</f>
        <v>0</v>
      </c>
      <c r="I94" s="50">
        <v>0</v>
      </c>
      <c r="J94" s="50">
        <v>0</v>
      </c>
      <c r="K94" s="50">
        <v>0</v>
      </c>
      <c r="L94" s="50">
        <f>I94+J94+K94</f>
        <v>0</v>
      </c>
      <c r="M94" s="50">
        <v>0</v>
      </c>
      <c r="N94" s="50">
        <v>0</v>
      </c>
      <c r="O94" s="50">
        <v>153</v>
      </c>
      <c r="P94" s="50"/>
      <c r="Q94" s="50">
        <f>M94+N94+O94</f>
        <v>153</v>
      </c>
      <c r="R94" s="50">
        <v>0</v>
      </c>
      <c r="S94" s="50">
        <v>0</v>
      </c>
      <c r="T94" s="50">
        <v>0</v>
      </c>
      <c r="U94" s="50">
        <f>R94+S94+T94</f>
        <v>0</v>
      </c>
      <c r="V94" s="37"/>
    </row>
    <row r="95" spans="1:22" s="38" customFormat="1" ht="14.25" customHeight="1">
      <c r="A95" s="45" t="s">
        <v>51</v>
      </c>
      <c r="B95" s="44"/>
      <c r="C95" s="49"/>
      <c r="D95" s="49"/>
      <c r="E95" s="52"/>
      <c r="F95" s="52"/>
      <c r="G95" s="52"/>
      <c r="H95" s="50"/>
      <c r="I95" s="49"/>
      <c r="J95" s="49"/>
      <c r="K95" s="49"/>
      <c r="L95" s="50"/>
      <c r="M95" s="49"/>
      <c r="N95" s="49"/>
      <c r="O95" s="49"/>
      <c r="P95" s="49"/>
      <c r="Q95" s="50"/>
      <c r="R95" s="49"/>
      <c r="S95" s="49"/>
      <c r="T95" s="49"/>
      <c r="U95" s="50"/>
      <c r="V95" s="37"/>
    </row>
    <row r="96" spans="1:22" s="38" customFormat="1" ht="37.5" customHeight="1">
      <c r="A96" s="45" t="s">
        <v>98</v>
      </c>
      <c r="B96" s="43" t="s">
        <v>69</v>
      </c>
      <c r="C96" s="49"/>
      <c r="D96" s="49">
        <f>H96+L96+Q96+U96</f>
        <v>0</v>
      </c>
      <c r="E96" s="52"/>
      <c r="F96" s="52"/>
      <c r="G96" s="52"/>
      <c r="H96" s="50">
        <f>E96+F96+G96</f>
        <v>0</v>
      </c>
      <c r="I96" s="49"/>
      <c r="J96" s="49"/>
      <c r="K96" s="49"/>
      <c r="L96" s="50">
        <f>I96+J96+K96</f>
        <v>0</v>
      </c>
      <c r="M96" s="49"/>
      <c r="N96" s="49"/>
      <c r="O96" s="49"/>
      <c r="P96" s="49"/>
      <c r="Q96" s="50">
        <f>M96+N96+O96</f>
        <v>0</v>
      </c>
      <c r="R96" s="49"/>
      <c r="S96" s="49"/>
      <c r="T96" s="49"/>
      <c r="U96" s="50">
        <f>R96+S96+T96</f>
        <v>0</v>
      </c>
      <c r="V96" s="37"/>
    </row>
    <row r="97" spans="1:22" s="38" customFormat="1" ht="26.25" customHeight="1">
      <c r="A97" s="36" t="s">
        <v>73</v>
      </c>
      <c r="B97" s="43" t="s">
        <v>70</v>
      </c>
      <c r="C97" s="49"/>
      <c r="D97" s="49">
        <f>H97+L97+Q97+U97</f>
        <v>0</v>
      </c>
      <c r="E97" s="49"/>
      <c r="F97" s="49"/>
      <c r="G97" s="49"/>
      <c r="H97" s="50">
        <f>E97+F97+G97</f>
        <v>0</v>
      </c>
      <c r="I97" s="49"/>
      <c r="J97" s="49"/>
      <c r="K97" s="49"/>
      <c r="L97" s="50">
        <f>I97+J97+K97</f>
        <v>0</v>
      </c>
      <c r="M97" s="49"/>
      <c r="N97" s="49"/>
      <c r="O97" s="49"/>
      <c r="P97" s="49">
        <f>H97+L97+M97+N97+O97</f>
        <v>0</v>
      </c>
      <c r="Q97" s="50">
        <f>M97+N97+O97</f>
        <v>0</v>
      </c>
      <c r="R97" s="49"/>
      <c r="S97" s="49"/>
      <c r="T97" s="49"/>
      <c r="U97" s="50">
        <f>R97+S97+T97</f>
        <v>0</v>
      </c>
      <c r="V97" s="37"/>
    </row>
    <row r="98" spans="1:22" s="38" customFormat="1" ht="69.75" customHeight="1">
      <c r="A98" s="47" t="s">
        <v>99</v>
      </c>
      <c r="B98" s="44" t="s">
        <v>71</v>
      </c>
      <c r="C98" s="50">
        <f>C69+(C76+C88)</f>
        <v>0</v>
      </c>
      <c r="D98" s="50">
        <f>D69+(D76+D88)</f>
        <v>0</v>
      </c>
      <c r="E98" s="50">
        <f aca="true" t="shared" si="32" ref="E98:O98">E69+E76+E88</f>
        <v>0</v>
      </c>
      <c r="F98" s="50">
        <f t="shared" si="32"/>
        <v>0</v>
      </c>
      <c r="G98" s="50">
        <f t="shared" si="32"/>
        <v>0</v>
      </c>
      <c r="H98" s="50">
        <f>E98+F98+G98</f>
        <v>0</v>
      </c>
      <c r="I98" s="50">
        <f>I69+(I76+I88)</f>
        <v>0</v>
      </c>
      <c r="J98" s="50">
        <f t="shared" si="32"/>
        <v>0</v>
      </c>
      <c r="K98" s="50">
        <f t="shared" si="32"/>
        <v>0</v>
      </c>
      <c r="L98" s="50">
        <f>I98++J98+K98</f>
        <v>0</v>
      </c>
      <c r="M98" s="50">
        <f>M69+M76+M88</f>
        <v>0</v>
      </c>
      <c r="N98" s="50">
        <f t="shared" si="32"/>
        <v>0</v>
      </c>
      <c r="O98" s="50">
        <f t="shared" si="32"/>
        <v>0</v>
      </c>
      <c r="P98" s="50">
        <f>P69+P76-P88</f>
        <v>700566.04</v>
      </c>
      <c r="Q98" s="50">
        <f>M98+N98+O98</f>
        <v>0</v>
      </c>
      <c r="R98" s="50">
        <f>R69+R76+R88</f>
        <v>0</v>
      </c>
      <c r="S98" s="50">
        <f>S69+S76+S88</f>
        <v>0</v>
      </c>
      <c r="T98" s="50">
        <f>T69+T76+T88</f>
        <v>0</v>
      </c>
      <c r="U98" s="50">
        <f>R98+S98+T98</f>
        <v>0</v>
      </c>
      <c r="V98" s="37"/>
    </row>
    <row r="99" spans="1:22" s="38" customFormat="1" ht="70.5" customHeight="1">
      <c r="A99" s="42" t="s">
        <v>100</v>
      </c>
      <c r="B99" s="44" t="s">
        <v>72</v>
      </c>
      <c r="C99" s="54">
        <v>55399</v>
      </c>
      <c r="D99" s="49">
        <v>101885.4</v>
      </c>
      <c r="E99" s="49">
        <v>101885.4</v>
      </c>
      <c r="F99" s="49">
        <f>E100</f>
        <v>87471.06999999998</v>
      </c>
      <c r="G99" s="49">
        <f>F100</f>
        <v>113637.66999999998</v>
      </c>
      <c r="H99" s="50">
        <f>E99</f>
        <v>101885.4</v>
      </c>
      <c r="I99" s="49">
        <f>H100</f>
        <v>116081.96999999999</v>
      </c>
      <c r="J99" s="49">
        <f>I100</f>
        <v>103227.56999999999</v>
      </c>
      <c r="K99" s="49">
        <f>J100</f>
        <v>93766.56999999999</v>
      </c>
      <c r="L99" s="50">
        <f>I99</f>
        <v>116081.96999999999</v>
      </c>
      <c r="M99" s="49">
        <f>L100</f>
        <v>97274.06999999999</v>
      </c>
      <c r="N99" s="49">
        <f>M100</f>
        <v>62045.76999999999</v>
      </c>
      <c r="O99" s="49">
        <f>N100</f>
        <v>66339.56999999998</v>
      </c>
      <c r="P99" s="49"/>
      <c r="Q99" s="50">
        <f>M99</f>
        <v>97274.06999999999</v>
      </c>
      <c r="R99" s="49">
        <f>Q100</f>
        <v>73785.46999999999</v>
      </c>
      <c r="S99" s="49">
        <f>R100</f>
        <v>93016.97</v>
      </c>
      <c r="T99" s="49">
        <f>S100</f>
        <v>78488.56999999999</v>
      </c>
      <c r="U99" s="50">
        <f>R99</f>
        <v>73785.46999999999</v>
      </c>
      <c r="V99" s="37"/>
    </row>
    <row r="100" spans="1:22" s="38" customFormat="1" ht="69.75" customHeight="1">
      <c r="A100" s="42" t="s">
        <v>101</v>
      </c>
      <c r="B100" s="44" t="s">
        <v>74</v>
      </c>
      <c r="C100" s="54">
        <f>C21-C36+(-C76)-C88+C99+C70</f>
        <v>0</v>
      </c>
      <c r="D100" s="49">
        <f>D21-D36+(-D76)-D88+D99+D70</f>
        <v>46486.399999999994</v>
      </c>
      <c r="E100" s="49">
        <f>E21-E36+(-E76)-E88+E99+E70</f>
        <v>87471.06999999998</v>
      </c>
      <c r="F100" s="49">
        <f>F21-F36+(-F76)-F88+F99+F70</f>
        <v>113637.66999999998</v>
      </c>
      <c r="G100" s="49">
        <f>G21-G36+(-G76)-G88+G99+G70</f>
        <v>116081.96999999999</v>
      </c>
      <c r="H100" s="50">
        <f>G100</f>
        <v>116081.96999999999</v>
      </c>
      <c r="I100" s="49">
        <f>I21-I36+(-I76)-I88+I99+I70+I87</f>
        <v>103227.56999999999</v>
      </c>
      <c r="J100" s="49">
        <f>J21-J36+(-J76)-J88+J99+J70+J87</f>
        <v>93766.56999999999</v>
      </c>
      <c r="K100" s="49">
        <f>K21-K36+(-K76)-K88+K99+K70</f>
        <v>97274.06999999999</v>
      </c>
      <c r="L100" s="50">
        <f>K100</f>
        <v>97274.06999999999</v>
      </c>
      <c r="M100" s="49">
        <f>M21-M36+(-M76)-M88+M99+M70+M87</f>
        <v>62045.76999999999</v>
      </c>
      <c r="N100" s="49">
        <f>N21-N36+(-N76)-N88+N99+N70</f>
        <v>66339.56999999998</v>
      </c>
      <c r="O100" s="49">
        <f>O21-O36+(-O76)-O88+O99+O70+O87</f>
        <v>73785.46999999999</v>
      </c>
      <c r="P100" s="49"/>
      <c r="Q100" s="50">
        <f>O100</f>
        <v>73785.46999999999</v>
      </c>
      <c r="R100" s="49">
        <f>R21-R36+(-R76)-R88+R99+R70</f>
        <v>93016.97</v>
      </c>
      <c r="S100" s="49">
        <f>S21-S36+(-S76)-S88+S99+S70</f>
        <v>78488.56999999999</v>
      </c>
      <c r="T100" s="49">
        <f>T21-T36+(-T76)-T88+T99+T70</f>
        <v>46486.399999999994</v>
      </c>
      <c r="U100" s="50">
        <f>T100</f>
        <v>46486.399999999994</v>
      </c>
      <c r="V100" s="37"/>
    </row>
    <row r="101" spans="1:22" s="38" customFormat="1" ht="110.25" customHeight="1">
      <c r="A101" s="42" t="s">
        <v>102</v>
      </c>
      <c r="B101" s="44" t="s">
        <v>76</v>
      </c>
      <c r="C101" s="54">
        <f>C99-C100</f>
        <v>55399</v>
      </c>
      <c r="D101" s="49">
        <f>D69</f>
        <v>-55399</v>
      </c>
      <c r="E101" s="49">
        <f aca="true" t="shared" si="33" ref="E101:Q101">E99-E100</f>
        <v>14414.330000000016</v>
      </c>
      <c r="F101" s="49">
        <f t="shared" si="33"/>
        <v>-26166.600000000006</v>
      </c>
      <c r="G101" s="49">
        <f t="shared" si="33"/>
        <v>-2444.300000000003</v>
      </c>
      <c r="H101" s="50">
        <f t="shared" si="33"/>
        <v>-14196.569999999992</v>
      </c>
      <c r="I101" s="49">
        <f t="shared" si="33"/>
        <v>12854.399999999994</v>
      </c>
      <c r="J101" s="49">
        <f t="shared" si="33"/>
        <v>9461</v>
      </c>
      <c r="K101" s="49">
        <f t="shared" si="33"/>
        <v>-3507.5</v>
      </c>
      <c r="L101" s="50">
        <f t="shared" si="33"/>
        <v>18807.899999999994</v>
      </c>
      <c r="M101" s="49">
        <f t="shared" si="33"/>
        <v>35228.3</v>
      </c>
      <c r="N101" s="49">
        <f t="shared" si="33"/>
        <v>-4293.799999999988</v>
      </c>
      <c r="O101" s="49">
        <f t="shared" si="33"/>
        <v>-7445.900000000009</v>
      </c>
      <c r="P101" s="49">
        <f t="shared" si="33"/>
        <v>0</v>
      </c>
      <c r="Q101" s="50">
        <f t="shared" si="33"/>
        <v>23488.600000000006</v>
      </c>
      <c r="R101" s="49">
        <f>R99-R100</f>
        <v>-19231.500000000015</v>
      </c>
      <c r="S101" s="49">
        <f>S99-S100</f>
        <v>14528.400000000009</v>
      </c>
      <c r="T101" s="49">
        <f>T99-T100</f>
        <v>32002.17</v>
      </c>
      <c r="U101" s="50">
        <f>U99-U100</f>
        <v>27299.069999999992</v>
      </c>
      <c r="V101" s="37"/>
    </row>
    <row r="102" spans="1:22" s="38" customFormat="1" ht="61.5" customHeight="1">
      <c r="A102" s="48" t="s">
        <v>89</v>
      </c>
      <c r="B102" s="44" t="s">
        <v>77</v>
      </c>
      <c r="C102" s="55"/>
      <c r="D102" s="49">
        <f>H102+L102+Q102+U102</f>
        <v>0</v>
      </c>
      <c r="E102" s="55"/>
      <c r="F102" s="55"/>
      <c r="G102" s="55"/>
      <c r="H102" s="50"/>
      <c r="I102" s="55"/>
      <c r="J102" s="55"/>
      <c r="K102" s="55"/>
      <c r="L102" s="50">
        <f>I102+J102+K102</f>
        <v>0</v>
      </c>
      <c r="M102" s="55"/>
      <c r="N102" s="55"/>
      <c r="O102" s="55"/>
      <c r="P102" s="50"/>
      <c r="Q102" s="50">
        <f>M102+N102+O102</f>
        <v>0</v>
      </c>
      <c r="R102" s="55"/>
      <c r="S102" s="55"/>
      <c r="T102" s="55"/>
      <c r="U102" s="50">
        <f>R102+S102+T102</f>
        <v>0</v>
      </c>
      <c r="V102" s="37"/>
    </row>
    <row r="103" spans="1:22" ht="51" customHeight="1">
      <c r="A103" s="3"/>
      <c r="B103" s="3"/>
      <c r="C103" s="3"/>
      <c r="D103" s="67"/>
      <c r="E103" s="67"/>
      <c r="F103" s="67"/>
      <c r="G103" s="67"/>
      <c r="H103" s="68"/>
      <c r="I103" s="26"/>
      <c r="J103" s="34"/>
      <c r="K103" s="35"/>
      <c r="L103" s="61"/>
      <c r="M103" s="62"/>
      <c r="N103" s="62"/>
      <c r="O103" s="3"/>
      <c r="P103" s="3"/>
      <c r="Q103" s="3"/>
      <c r="R103" s="3"/>
      <c r="S103" s="3"/>
      <c r="T103" s="3"/>
      <c r="U103" s="3"/>
      <c r="V103" s="1"/>
    </row>
    <row r="104" spans="1:22" ht="18" customHeight="1">
      <c r="A104" s="3"/>
      <c r="B104" s="3"/>
      <c r="C104" s="3"/>
      <c r="D104" s="28"/>
      <c r="E104" s="28"/>
      <c r="F104" s="28"/>
      <c r="G104" s="28"/>
      <c r="H104" s="28"/>
      <c r="I104" s="28"/>
      <c r="J104" s="28"/>
      <c r="K104" s="28"/>
      <c r="L104" s="10"/>
      <c r="M104" s="10"/>
      <c r="N104" s="10"/>
      <c r="O104" s="3"/>
      <c r="P104" s="3"/>
      <c r="Q104" s="3"/>
      <c r="R104" s="3"/>
      <c r="S104" s="3"/>
      <c r="T104" s="3"/>
      <c r="U104" s="3"/>
      <c r="V104" s="1"/>
    </row>
    <row r="105" spans="1:22" ht="12.75" customHeight="1" hidden="1">
      <c r="A105" s="1"/>
      <c r="B105" s="1"/>
      <c r="C105" s="1"/>
      <c r="D105" s="29"/>
      <c r="E105" s="26"/>
      <c r="F105" s="26"/>
      <c r="G105" s="26"/>
      <c r="H105" s="30"/>
      <c r="I105" s="30"/>
      <c r="J105" s="27"/>
      <c r="K105" s="31"/>
      <c r="L105" s="3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52.5" customHeight="1" hidden="1">
      <c r="A106" s="1"/>
      <c r="B106" s="1"/>
      <c r="C106" s="1"/>
      <c r="D106" s="63"/>
      <c r="E106" s="64"/>
      <c r="F106" s="64"/>
      <c r="G106" s="64"/>
      <c r="H106" s="64"/>
      <c r="I106" s="64"/>
      <c r="J106" s="64"/>
      <c r="K106" s="64"/>
      <c r="L106" s="64"/>
      <c r="M106" s="1"/>
      <c r="N106" s="1"/>
      <c r="O106" s="5"/>
      <c r="P106" s="1"/>
      <c r="Q106" s="1"/>
      <c r="R106" s="1"/>
      <c r="S106" s="1"/>
      <c r="T106" s="1"/>
      <c r="U106" s="1"/>
      <c r="V106" s="1"/>
    </row>
    <row r="107" spans="3:14" ht="24.75" customHeight="1">
      <c r="C107" s="4"/>
      <c r="D107" s="65"/>
      <c r="E107" s="65"/>
      <c r="F107" s="65"/>
      <c r="G107" s="65"/>
      <c r="H107" s="65"/>
      <c r="I107" s="33"/>
      <c r="J107" s="32"/>
      <c r="K107" s="32"/>
      <c r="L107" s="65"/>
      <c r="M107" s="66"/>
      <c r="N107" s="66"/>
    </row>
    <row r="108" ht="12.75" hidden="1">
      <c r="C108" s="4"/>
    </row>
    <row r="109" ht="12.75" hidden="1">
      <c r="C109" s="4"/>
    </row>
    <row r="110" ht="12.75" hidden="1">
      <c r="C110" s="4"/>
    </row>
    <row r="112" ht="12.75">
      <c r="A112" s="25"/>
    </row>
    <row r="113" ht="12.75">
      <c r="A113" s="25"/>
    </row>
  </sheetData>
  <sheetProtection/>
  <mergeCells count="20">
    <mergeCell ref="U15:U17"/>
    <mergeCell ref="E15:G16"/>
    <mergeCell ref="H15:H17"/>
    <mergeCell ref="I15:K16"/>
    <mergeCell ref="L15:L17"/>
    <mergeCell ref="D103:H103"/>
    <mergeCell ref="M15:O16"/>
    <mergeCell ref="N3:O3"/>
    <mergeCell ref="N4:R4"/>
    <mergeCell ref="N5:R9"/>
    <mergeCell ref="L103:N103"/>
    <mergeCell ref="D106:L106"/>
    <mergeCell ref="D107:H107"/>
    <mergeCell ref="L107:N107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2019-02-06T13:26:41Z</cp:lastPrinted>
  <dcterms:created xsi:type="dcterms:W3CDTF">2011-02-18T08:58:48Z</dcterms:created>
  <dcterms:modified xsi:type="dcterms:W3CDTF">2019-02-06T13:29:34Z</dcterms:modified>
  <cp:category/>
  <cp:version/>
  <cp:contentType/>
  <cp:contentStatus/>
</cp:coreProperties>
</file>