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<sst xmlns="http://schemas.openxmlformats.org/spreadsheetml/2006/main" count="188" uniqueCount="107">
  <si>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</si>
  <si>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</si>
  <si>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</si>
  <si>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</si>
  <si>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</si>
  <si>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</si>
  <si>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</si>
  <si>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</si>
  <si>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</si>
  <si>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</si>
  <si>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</si>
  <si>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</si>
  <si>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</si>
  <si>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</si>
  <si>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</si>
  <si>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</si>
  <si>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</si>
  <si>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</si>
  <si>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</si>
  <si>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</si>
  <si>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</si>
  <si>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</si>
  <si>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</si>
  <si>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</si>
  <si>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</si>
  <si>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</si>
  <si>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</si>
  <si>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</si>
  <si>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</si>
  <si>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</si>
  <si>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</si>
  <si>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</si>
  <si>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</si>
  <si>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</si>
  <si>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</si>
  <si>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</si>
  <si>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</si>
  <si>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</si>
  <si>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</si>
  <si>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</si>
  <si>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</si>
  <si>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</si>
  <si>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</si>
  <si>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</si>
  <si>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</si>
  <si>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</si>
  <si>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</si>
  <si>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</si>
  <si>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</si>
  <si>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</si>
  <si>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</si>
  <si>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</si>
  <si>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</si>
  <si>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</si>
  <si>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</si>
  <si>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</si>
  <si>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</si>
  <si>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</si>
  <si>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</si>
  <si>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</si>
  <si>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</si>
  <si>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</si>
  <si>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</si>
  <si>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</si>
  <si>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</si>
  <si>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</si>
  <si>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</si>
  <si>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</si>
  <si>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</si>
  <si>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</si>
  <si>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</si>
  <si>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</si>
  <si>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</si>
  <si>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</si>
  <si>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</si>
  <si>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</si>
  <si>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</si>
  <si>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</si>
  <si>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</si>
  <si>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</si>
  <si>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</si>
  <si>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</si>
  <si>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</si>
  <si>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</si>
  <si>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</si>
  <si>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</si>
  <si>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</si>
  <si>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</si>
  <si>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</si>
  <si>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</si>
  <si>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</si>
  <si>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</si>
  <si>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</si>
  <si>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</si>
  <si>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</si>
  <si>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</si>
  <si>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</si>
  <si>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</si>
  <si>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</si>
  <si>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</si>
  <si>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</si>
  <si>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</si>
  <si>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</si>
  <si>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</si>
  <si>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</si>
  <si>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</si>
  <si>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"01"октября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</si>
</sst>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9">
      <selection activeCell="A104" sqref="A104:N11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90</v>
      </c>
      <c r="O4" s="60"/>
      <c r="P4" s="60"/>
      <c r="Q4" s="60"/>
      <c r="R4" s="60"/>
      <c r="S4" s="24"/>
    </row>
    <row r="5" spans="13:19" ht="15.75" customHeight="1">
      <c r="M5" s="24"/>
      <c r="N5" s="61" t="s">
        <v>91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935989.5999999999</v>
      </c>
      <c r="D21" s="15">
        <f>D23+D30</f>
        <v>939261.8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74690.40000000001</v>
      </c>
      <c r="L21" s="15">
        <f t="shared" si="0"/>
        <v>254974.76999999996</v>
      </c>
      <c r="M21" s="15">
        <f t="shared" si="0"/>
        <v>80929.66</v>
      </c>
      <c r="N21" s="15">
        <f t="shared" si="0"/>
        <v>53455.600000000006</v>
      </c>
      <c r="O21" s="15">
        <f t="shared" si="0"/>
        <v>60576.450000000004</v>
      </c>
      <c r="P21" s="15">
        <f t="shared" si="0"/>
        <v>730962.7199999999</v>
      </c>
      <c r="Q21" s="15">
        <f t="shared" si="0"/>
        <v>194961.71000000002</v>
      </c>
      <c r="R21" s="15">
        <f t="shared" si="0"/>
        <v>96463</v>
      </c>
      <c r="S21" s="15">
        <f t="shared" si="0"/>
        <v>42491.86</v>
      </c>
      <c r="T21" s="15">
        <f t="shared" si="0"/>
        <v>69344.22</v>
      </c>
      <c r="U21" s="15">
        <f t="shared" si="0"/>
        <v>208299.08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</f>
        <v>228433</v>
      </c>
      <c r="D23" s="50">
        <f aca="true" t="shared" si="1" ref="D23:D34">H23+L23+Q23+U23</f>
        <v>228433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18198.600000000002</v>
      </c>
      <c r="L23" s="50">
        <f aca="true" t="shared" si="3" ref="L23:L37">I23+J23+K23</f>
        <v>57713.37000000001</v>
      </c>
      <c r="M23" s="50">
        <f>M24+M25+M26+M27+M28</f>
        <v>22422.859999999997</v>
      </c>
      <c r="N23" s="50">
        <f>N24+N25+N26+N27+N28</f>
        <v>16594.2</v>
      </c>
      <c r="O23" s="50">
        <f>O24+O25+O26+O27+O28</f>
        <v>18368.25</v>
      </c>
      <c r="P23" s="50">
        <f>H23+L23+M23+N23+O23</f>
        <v>163369.48</v>
      </c>
      <c r="Q23" s="50">
        <f aca="true" t="shared" si="4" ref="Q23:Q37">M23+N23+O23</f>
        <v>57385.31</v>
      </c>
      <c r="R23" s="50">
        <f>R24+R25+R26+R27</f>
        <v>20290.2</v>
      </c>
      <c r="S23" s="50">
        <f>S24+S25+S26+S27</f>
        <v>19175.5</v>
      </c>
      <c r="T23" s="50">
        <f>T24+T25+T26+T27</f>
        <v>25597.82</v>
      </c>
      <c r="U23" s="50">
        <f aca="true" t="shared" si="5" ref="U23:U37">R23+S23+T23</f>
        <v>65063.52</v>
      </c>
      <c r="V23" s="39"/>
    </row>
    <row r="24" spans="1:22" s="38" customFormat="1" ht="36" customHeight="1">
      <c r="A24" s="36" t="s">
        <v>84</v>
      </c>
      <c r="B24" s="43"/>
      <c r="C24" s="49">
        <v>196343</v>
      </c>
      <c r="D24" s="49">
        <f>H24+L24+Q24+U24</f>
        <v>196343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15305.4</v>
      </c>
      <c r="L24" s="50">
        <f>I24+J24+K24</f>
        <v>48331.200000000004</v>
      </c>
      <c r="M24" s="49">
        <v>19018.8</v>
      </c>
      <c r="N24" s="49">
        <v>14264.4</v>
      </c>
      <c r="O24" s="49">
        <v>14899.9</v>
      </c>
      <c r="P24" s="49"/>
      <c r="Q24" s="50">
        <f t="shared" si="4"/>
        <v>48183.1</v>
      </c>
      <c r="R24" s="49">
        <v>19359.9</v>
      </c>
      <c r="S24" s="49">
        <v>16878</v>
      </c>
      <c r="T24" s="49">
        <v>22563</v>
      </c>
      <c r="U24" s="50">
        <f t="shared" si="5"/>
        <v>58800.9</v>
      </c>
      <c r="V24" s="37"/>
    </row>
    <row r="25" spans="1:22" s="38" customFormat="1" ht="39" customHeight="1">
      <c r="A25" s="36" t="s">
        <v>85</v>
      </c>
      <c r="B25" s="43"/>
      <c r="C25" s="49">
        <v>32009</v>
      </c>
      <c r="D25" s="49">
        <f>H25+L25+Q25+U25</f>
        <v>32009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2893</v>
      </c>
      <c r="L25" s="50">
        <f t="shared" si="3"/>
        <v>9303.2</v>
      </c>
      <c r="M25" s="49">
        <v>3392.8</v>
      </c>
      <c r="N25" s="49">
        <v>2329.8</v>
      </c>
      <c r="O25" s="49">
        <v>3468.2</v>
      </c>
      <c r="P25" s="49"/>
      <c r="Q25" s="50">
        <f t="shared" si="4"/>
        <v>9190.8</v>
      </c>
      <c r="R25" s="49">
        <v>930.3</v>
      </c>
      <c r="S25" s="49">
        <v>2297.5</v>
      </c>
      <c r="T25" s="49">
        <v>3046</v>
      </c>
      <c r="U25" s="50">
        <f t="shared" si="5"/>
        <v>6273.8</v>
      </c>
      <c r="V25" s="37"/>
    </row>
    <row r="26" spans="1:22" s="38" customFormat="1" ht="36" customHeight="1">
      <c r="A26" s="36" t="s">
        <v>86</v>
      </c>
      <c r="B26" s="43"/>
      <c r="C26" s="49">
        <v>81</v>
      </c>
      <c r="D26" s="49">
        <f t="shared" si="1"/>
        <v>80.99999999999999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0.2</v>
      </c>
      <c r="L26" s="50">
        <f>I26+J26+K26</f>
        <v>78.97</v>
      </c>
      <c r="M26" s="49">
        <v>1.26</v>
      </c>
      <c r="N26" s="49">
        <v>0</v>
      </c>
      <c r="O26" s="49">
        <v>0.15</v>
      </c>
      <c r="P26" s="49"/>
      <c r="Q26" s="50">
        <f t="shared" si="4"/>
        <v>1.41</v>
      </c>
      <c r="R26" s="49">
        <v>0</v>
      </c>
      <c r="S26" s="49">
        <v>0</v>
      </c>
      <c r="T26" s="49">
        <v>-1.18</v>
      </c>
      <c r="U26" s="50">
        <f t="shared" si="5"/>
        <v>-1.18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10</v>
      </c>
      <c r="N27" s="49">
        <v>0</v>
      </c>
      <c r="O27" s="49">
        <v>0</v>
      </c>
      <c r="P27" s="49"/>
      <c r="Q27" s="50">
        <f t="shared" si="4"/>
        <v>10</v>
      </c>
      <c r="R27" s="49">
        <v>0</v>
      </c>
      <c r="S27" s="49">
        <v>0</v>
      </c>
      <c r="T27" s="49">
        <v>-10</v>
      </c>
      <c r="U27" s="50">
        <f t="shared" si="5"/>
        <v>-10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707556.5999999999</v>
      </c>
      <c r="D30" s="50">
        <f>H30+L30+Q30+U30</f>
        <v>710828.8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56491.8</v>
      </c>
      <c r="L30" s="50">
        <f t="shared" si="3"/>
        <v>197261.39999999997</v>
      </c>
      <c r="M30" s="50">
        <f>M31+M32+M33+M34+M35+M36</f>
        <v>58506.8</v>
      </c>
      <c r="N30" s="50">
        <f>N31+N32+N33+N34+N35+N36</f>
        <v>36861.4</v>
      </c>
      <c r="O30" s="50">
        <f>O31+O32+O33+O34+O35+O36</f>
        <v>42208.200000000004</v>
      </c>
      <c r="P30" s="50">
        <f>H30+L30+M30+N30+O30</f>
        <v>567593.2399999999</v>
      </c>
      <c r="Q30" s="50">
        <f t="shared" si="4"/>
        <v>137576.40000000002</v>
      </c>
      <c r="R30" s="50">
        <f>R31+R32+R33+R34+R35+R36</f>
        <v>76172.8</v>
      </c>
      <c r="S30" s="50">
        <f>S31+S32+S33+S34+S35+S36</f>
        <v>23316.36</v>
      </c>
      <c r="T30" s="50">
        <f>T31+T32+T33+T34+T35+T36</f>
        <v>43746.4</v>
      </c>
      <c r="U30" s="50">
        <f t="shared" si="5"/>
        <v>143235.56</v>
      </c>
      <c r="V30" s="39"/>
    </row>
    <row r="31" spans="1:22" s="38" customFormat="1" ht="33" customHeight="1">
      <c r="A31" s="36" t="s">
        <v>84</v>
      </c>
      <c r="B31" s="43"/>
      <c r="C31" s="49">
        <v>287924.5</v>
      </c>
      <c r="D31" s="49">
        <f t="shared" si="1"/>
        <v>287924.49999999994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16931.5</v>
      </c>
      <c r="L31" s="50">
        <f t="shared" si="3"/>
        <v>57595.9</v>
      </c>
      <c r="M31" s="49">
        <v>23451.8</v>
      </c>
      <c r="N31" s="49">
        <v>12124</v>
      </c>
      <c r="O31" s="49">
        <v>13503</v>
      </c>
      <c r="P31" s="49"/>
      <c r="Q31" s="50">
        <f t="shared" si="4"/>
        <v>49078.8</v>
      </c>
      <c r="R31" s="49">
        <v>24793.1</v>
      </c>
      <c r="S31" s="49">
        <v>13503</v>
      </c>
      <c r="T31" s="49">
        <v>13502</v>
      </c>
      <c r="U31" s="50">
        <f t="shared" si="5"/>
        <v>51798.1</v>
      </c>
      <c r="V31" s="37"/>
    </row>
    <row r="32" spans="1:22" s="38" customFormat="1" ht="34.5" customHeight="1">
      <c r="A32" s="36" t="s">
        <v>85</v>
      </c>
      <c r="B32" s="43"/>
      <c r="C32" s="49">
        <v>68688.3</v>
      </c>
      <c r="D32" s="49">
        <f t="shared" si="1"/>
        <v>68670.59999999999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6895</v>
      </c>
      <c r="L32" s="50">
        <f t="shared" si="3"/>
        <v>14036.6</v>
      </c>
      <c r="M32" s="49">
        <v>8446.7</v>
      </c>
      <c r="N32" s="49">
        <v>3564.1</v>
      </c>
      <c r="O32" s="49">
        <v>3779.2</v>
      </c>
      <c r="P32" s="49"/>
      <c r="Q32" s="50">
        <f t="shared" si="4"/>
        <v>15790</v>
      </c>
      <c r="R32" s="49">
        <v>22713.6</v>
      </c>
      <c r="S32" s="49">
        <v>1945.1</v>
      </c>
      <c r="T32" s="49">
        <v>686.3</v>
      </c>
      <c r="U32" s="50">
        <f t="shared" si="5"/>
        <v>25344.999999999996</v>
      </c>
      <c r="V32" s="37"/>
    </row>
    <row r="33" spans="1:22" s="38" customFormat="1" ht="40.5" customHeight="1">
      <c r="A33" s="36" t="s">
        <v>86</v>
      </c>
      <c r="B33" s="43"/>
      <c r="C33" s="49">
        <v>275924.1</v>
      </c>
      <c r="D33" s="49">
        <f>H33+L33+Q33+U33</f>
        <v>279214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22556.1</v>
      </c>
      <c r="L33" s="50">
        <f>I33+J33+K33</f>
        <v>101868.5</v>
      </c>
      <c r="M33" s="49">
        <v>21364.4</v>
      </c>
      <c r="N33" s="49">
        <v>16820.3</v>
      </c>
      <c r="O33" s="49">
        <v>20069.2</v>
      </c>
      <c r="P33" s="49"/>
      <c r="Q33" s="50">
        <f t="shared" si="4"/>
        <v>58253.899999999994</v>
      </c>
      <c r="R33" s="49">
        <v>20884</v>
      </c>
      <c r="S33" s="49">
        <v>2839.26</v>
      </c>
      <c r="T33" s="49">
        <v>24488.7</v>
      </c>
      <c r="U33" s="50">
        <f t="shared" si="5"/>
        <v>48211.96000000001</v>
      </c>
      <c r="V33" s="37"/>
    </row>
    <row r="34" spans="1:22" s="38" customFormat="1" ht="36.75" customHeight="1">
      <c r="A34" s="36" t="s">
        <v>87</v>
      </c>
      <c r="B34" s="43"/>
      <c r="C34" s="49">
        <v>74734.7</v>
      </c>
      <c r="D34" s="49">
        <f t="shared" si="1"/>
        <v>74734.7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10109.2</v>
      </c>
      <c r="L34" s="50">
        <f>I34+J34+K34</f>
        <v>23760.4</v>
      </c>
      <c r="M34" s="49">
        <v>5243.9</v>
      </c>
      <c r="N34" s="49">
        <v>4353</v>
      </c>
      <c r="O34" s="49">
        <v>4856.8</v>
      </c>
      <c r="P34" s="49"/>
      <c r="Q34" s="50">
        <f t="shared" si="4"/>
        <v>14453.7</v>
      </c>
      <c r="R34" s="49">
        <v>7782.1</v>
      </c>
      <c r="S34" s="49">
        <v>5029</v>
      </c>
      <c r="T34" s="49">
        <v>5069.4</v>
      </c>
      <c r="U34" s="50">
        <f t="shared" si="5"/>
        <v>17880.5</v>
      </c>
      <c r="V34" s="37"/>
    </row>
    <row r="35" spans="1:22" s="38" customFormat="1" ht="25.5" customHeight="1">
      <c r="A35" s="36" t="s">
        <v>103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105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1029667.7999999999</v>
      </c>
      <c r="D37" s="50">
        <f>D39+D45+D51+D57+D63</f>
        <v>1032939.98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94787.58</v>
      </c>
      <c r="L37" s="50">
        <f t="shared" si="3"/>
        <v>242119.66999999998</v>
      </c>
      <c r="M37" s="50">
        <f>M39+M45+M51+M57+M63</f>
        <v>78082.62</v>
      </c>
      <c r="N37" s="50">
        <f>N39+N45+N51+N57+N63</f>
        <v>51733.44</v>
      </c>
      <c r="O37" s="50">
        <f>O39+O45+O51+O57+O63</f>
        <v>62143.78999999999</v>
      </c>
      <c r="P37" s="50"/>
      <c r="Q37" s="50">
        <f t="shared" si="4"/>
        <v>191959.84999999998</v>
      </c>
      <c r="R37" s="50">
        <f>R39+R45+R51+R57+R63</f>
        <v>98471.4</v>
      </c>
      <c r="S37" s="50">
        <f>S39+S45+S51+S57+S63</f>
        <v>70388.3</v>
      </c>
      <c r="T37" s="50">
        <f>T39+T45+T51+T63+T58</f>
        <v>113646.46</v>
      </c>
      <c r="U37" s="50">
        <f t="shared" si="5"/>
        <v>282506.16000000003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</f>
        <v>40193.4</v>
      </c>
      <c r="D39" s="50">
        <f>D40+D41+D42+D43+D44</f>
        <v>39791.7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7828.4</v>
      </c>
      <c r="L39" s="50">
        <f aca="true" t="shared" si="7" ref="L39:L70">I39+J39+K39</f>
        <v>13178.599999999999</v>
      </c>
      <c r="M39" s="50">
        <f>M40+M41+M42+M43</f>
        <v>3303.4</v>
      </c>
      <c r="N39" s="50">
        <f>N40+N41+N42+N43</f>
        <v>6.5</v>
      </c>
      <c r="O39" s="50">
        <f>O40+O41+O42+O43</f>
        <v>1010.6</v>
      </c>
      <c r="P39" s="50"/>
      <c r="Q39" s="50">
        <f aca="true" t="shared" si="8" ref="Q39:Q70">M39+N39+O39</f>
        <v>4320.5</v>
      </c>
      <c r="R39" s="50">
        <f>R40+R41+R42+R43+R44</f>
        <v>2139.6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16968.6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40193.4</v>
      </c>
      <c r="D41" s="50">
        <f>H41+L41+Q41+U41</f>
        <v>39791.7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7828.4</v>
      </c>
      <c r="L41" s="50">
        <f t="shared" si="7"/>
        <v>13178.599999999999</v>
      </c>
      <c r="M41" s="50">
        <v>3303.4</v>
      </c>
      <c r="N41" s="50">
        <v>6.5</v>
      </c>
      <c r="O41" s="50">
        <v>1010.6</v>
      </c>
      <c r="P41" s="50"/>
      <c r="Q41" s="50">
        <f t="shared" si="8"/>
        <v>4320.5</v>
      </c>
      <c r="R41" s="50">
        <v>2139.6</v>
      </c>
      <c r="S41" s="50">
        <v>14829</v>
      </c>
      <c r="T41" s="50">
        <v>0</v>
      </c>
      <c r="U41" s="50">
        <f t="shared" si="9"/>
        <v>16968.6</v>
      </c>
      <c r="V41" s="39"/>
    </row>
    <row r="42" spans="1:22" s="38" customFormat="1" ht="36" customHeight="1">
      <c r="A42" s="36" t="s">
        <v>86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202449.1</v>
      </c>
      <c r="D45" s="50">
        <f>D46+D47+D48+D49+D50</f>
        <v>202449.10000000003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5934.4</v>
      </c>
      <c r="L45" s="50">
        <f t="shared" si="7"/>
        <v>23448.300000000003</v>
      </c>
      <c r="M45" s="50">
        <f>M46+M47+M48+M49</f>
        <v>5432.8</v>
      </c>
      <c r="N45" s="50">
        <f>N46+N47+N48+N49</f>
        <v>4403.7</v>
      </c>
      <c r="O45" s="50">
        <f>O46+O47+O48+O49</f>
        <v>2756</v>
      </c>
      <c r="P45" s="50"/>
      <c r="Q45" s="50">
        <f t="shared" si="8"/>
        <v>12592.5</v>
      </c>
      <c r="R45" s="50">
        <f>R46+R47+R48+R49</f>
        <v>12247.7</v>
      </c>
      <c r="S45" s="50">
        <f>S46+S47+S48+S49</f>
        <v>1617</v>
      </c>
      <c r="T45" s="50">
        <f>T46+T47+T48+T49</f>
        <v>1617</v>
      </c>
      <c r="U45" s="50">
        <f t="shared" si="9"/>
        <v>15481.7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202449.1</v>
      </c>
      <c r="D46" s="50">
        <f t="shared" si="10"/>
        <v>202449.10000000003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5934.4</v>
      </c>
      <c r="L46" s="50">
        <f t="shared" si="7"/>
        <v>23448.300000000003</v>
      </c>
      <c r="M46" s="50">
        <v>5432.8</v>
      </c>
      <c r="N46" s="50">
        <v>4403.7</v>
      </c>
      <c r="O46" s="50">
        <v>2756</v>
      </c>
      <c r="P46" s="50"/>
      <c r="Q46" s="50">
        <f t="shared" si="8"/>
        <v>12592.5</v>
      </c>
      <c r="R46" s="50">
        <v>12247.7</v>
      </c>
      <c r="S46" s="50">
        <v>1617</v>
      </c>
      <c r="T46" s="50">
        <v>1617</v>
      </c>
      <c r="U46" s="50">
        <f t="shared" si="9"/>
        <v>15481.7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539303.2</v>
      </c>
      <c r="D51" s="50">
        <f>D52+D53+D54+D55+D56</f>
        <v>542575.48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62830.43</v>
      </c>
      <c r="L51" s="50">
        <f t="shared" si="7"/>
        <v>154511.63999999998</v>
      </c>
      <c r="M51" s="50">
        <f>M52+M53+M54+M55</f>
        <v>47554.82</v>
      </c>
      <c r="N51" s="50">
        <f>N52+N53+N54+N55</f>
        <v>29541.5</v>
      </c>
      <c r="O51" s="50">
        <f>O52+O53+O54+O55</f>
        <v>37804.77</v>
      </c>
      <c r="P51" s="50"/>
      <c r="Q51" s="50">
        <f t="shared" si="8"/>
        <v>114901.09</v>
      </c>
      <c r="R51" s="50">
        <f>R52+R53+R54+R55</f>
        <v>41077.1</v>
      </c>
      <c r="S51" s="50">
        <f>S52+S53+S54+S55</f>
        <v>35126</v>
      </c>
      <c r="T51" s="50">
        <f>T52+T53+T54+T55</f>
        <v>84165.36</v>
      </c>
      <c r="U51" s="50">
        <f t="shared" si="9"/>
        <v>160368.46000000002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441326.7</v>
      </c>
      <c r="D54" s="50">
        <f t="shared" si="10"/>
        <v>444598.98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50521.83</v>
      </c>
      <c r="L54" s="50">
        <f t="shared" si="7"/>
        <v>122648.44</v>
      </c>
      <c r="M54" s="50">
        <v>40269.12</v>
      </c>
      <c r="N54" s="50">
        <v>23789.8</v>
      </c>
      <c r="O54" s="50">
        <v>31877.07</v>
      </c>
      <c r="P54" s="50"/>
      <c r="Q54" s="50">
        <f t="shared" si="8"/>
        <v>95935.98999999999</v>
      </c>
      <c r="R54" s="50">
        <v>31022.7</v>
      </c>
      <c r="S54" s="50">
        <v>28243</v>
      </c>
      <c r="T54" s="50">
        <v>77288.16</v>
      </c>
      <c r="U54" s="50">
        <f t="shared" si="9"/>
        <v>136553.86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97976.5</v>
      </c>
      <c r="D55" s="50">
        <f t="shared" si="10"/>
        <v>97976.5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12308.6</v>
      </c>
      <c r="L55" s="50">
        <f t="shared" si="7"/>
        <v>31863.199999999997</v>
      </c>
      <c r="M55" s="50">
        <v>7285.7</v>
      </c>
      <c r="N55" s="50">
        <v>5751.7</v>
      </c>
      <c r="O55" s="50">
        <v>5927.7</v>
      </c>
      <c r="P55" s="50"/>
      <c r="Q55" s="50">
        <f t="shared" si="8"/>
        <v>18965.1</v>
      </c>
      <c r="R55" s="50">
        <v>10054.4</v>
      </c>
      <c r="S55" s="50">
        <v>6883</v>
      </c>
      <c r="T55" s="50">
        <v>6877.2</v>
      </c>
      <c r="U55" s="50">
        <f t="shared" si="9"/>
        <v>23814.600000000002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247722.1</v>
      </c>
      <c r="D63" s="50">
        <f>D64+D65+D66+D67+D68+D69</f>
        <v>248123.7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18194.350000000002</v>
      </c>
      <c r="L63" s="50">
        <f t="shared" si="7"/>
        <v>50981.130000000005</v>
      </c>
      <c r="M63" s="50">
        <f>M64+M65+M66+M67+M68+M69</f>
        <v>21791.6</v>
      </c>
      <c r="N63" s="50">
        <f>N64+N65+N66+N67+N68+N69</f>
        <v>17781.74</v>
      </c>
      <c r="O63" s="50">
        <f>O64+O65+O66+O67+O68+O69</f>
        <v>20572.42</v>
      </c>
      <c r="P63" s="50"/>
      <c r="Q63" s="50">
        <f t="shared" si="8"/>
        <v>60145.759999999995</v>
      </c>
      <c r="R63" s="50">
        <f>R64+R65+R66+R67+R68+R69</f>
        <v>43007</v>
      </c>
      <c r="S63" s="50">
        <f>S64+S65+S66+S67+S68+S69</f>
        <v>18816.3</v>
      </c>
      <c r="T63" s="50">
        <f>T64+T65+T66+T67+T68+T69</f>
        <v>27864.100000000002</v>
      </c>
      <c r="U63" s="50">
        <f t="shared" si="9"/>
        <v>89687.40000000001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915.7</v>
      </c>
      <c r="L64" s="50">
        <f t="shared" si="7"/>
        <v>2578.2</v>
      </c>
      <c r="M64" s="50">
        <v>987.8</v>
      </c>
      <c r="N64" s="50">
        <v>772.3</v>
      </c>
      <c r="O64" s="50">
        <v>886</v>
      </c>
      <c r="P64" s="50"/>
      <c r="Q64" s="50">
        <f t="shared" si="8"/>
        <v>2646.1</v>
      </c>
      <c r="R64" s="50">
        <v>1302.6</v>
      </c>
      <c r="S64" s="50">
        <v>899.9</v>
      </c>
      <c r="T64" s="50">
        <v>1036.7</v>
      </c>
      <c r="U64" s="50">
        <f t="shared" si="9"/>
        <v>3239.2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125858.5</v>
      </c>
      <c r="D65" s="50">
        <f t="shared" si="11"/>
        <v>126192.5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7612.9</v>
      </c>
      <c r="L65" s="50">
        <f t="shared" si="7"/>
        <v>20615.199999999997</v>
      </c>
      <c r="M65" s="50">
        <v>12125.2</v>
      </c>
      <c r="N65" s="50">
        <v>9813.7</v>
      </c>
      <c r="O65" s="50">
        <v>12524.5</v>
      </c>
      <c r="P65" s="50"/>
      <c r="Q65" s="50">
        <f>M65+N65+O65</f>
        <v>34463.4</v>
      </c>
      <c r="R65" s="50">
        <v>33526.2</v>
      </c>
      <c r="S65" s="50">
        <v>7537</v>
      </c>
      <c r="T65" s="50">
        <v>7538.9</v>
      </c>
      <c r="U65" s="50">
        <f t="shared" si="9"/>
        <v>48602.1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103176.4</v>
      </c>
      <c r="D66" s="50">
        <f t="shared" si="11"/>
        <v>103194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8972.85</v>
      </c>
      <c r="L66" s="50">
        <f>I66+J66+K66</f>
        <v>25642.629999999997</v>
      </c>
      <c r="M66" s="50">
        <v>7878</v>
      </c>
      <c r="N66" s="50">
        <v>6585.64</v>
      </c>
      <c r="O66" s="50">
        <v>6504.02</v>
      </c>
      <c r="P66" s="50"/>
      <c r="Q66" s="50">
        <f t="shared" si="8"/>
        <v>20967.66</v>
      </c>
      <c r="R66" s="50">
        <v>6927</v>
      </c>
      <c r="S66" s="50">
        <v>9681.4</v>
      </c>
      <c r="T66" s="50">
        <v>18303.3</v>
      </c>
      <c r="U66" s="50">
        <f t="shared" si="9"/>
        <v>34911.7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7095.2</v>
      </c>
      <c r="D67" s="50">
        <f t="shared" si="11"/>
        <v>7145.200000000001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575.9</v>
      </c>
      <c r="L67" s="50">
        <f t="shared" si="7"/>
        <v>1774</v>
      </c>
      <c r="M67" s="50">
        <v>499.6</v>
      </c>
      <c r="N67" s="50">
        <v>484.9</v>
      </c>
      <c r="O67" s="50">
        <v>536.6</v>
      </c>
      <c r="P67" s="50"/>
      <c r="Q67" s="50">
        <f t="shared" si="8"/>
        <v>1521.1</v>
      </c>
      <c r="R67" s="50">
        <v>1179.9</v>
      </c>
      <c r="S67" s="50">
        <v>597</v>
      </c>
      <c r="T67" s="50">
        <v>884.2</v>
      </c>
      <c r="U67" s="50">
        <f t="shared" si="9"/>
        <v>2661.1000000000004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117</v>
      </c>
      <c r="L68" s="50">
        <f>I68+J68+K68</f>
        <v>371.1</v>
      </c>
      <c r="M68" s="50">
        <v>90</v>
      </c>
      <c r="N68" s="50">
        <v>125.2</v>
      </c>
      <c r="O68" s="50">
        <v>121.3</v>
      </c>
      <c r="P68" s="50"/>
      <c r="Q68" s="50">
        <f>M68+N68+O68</f>
        <v>336.5</v>
      </c>
      <c r="R68" s="50">
        <v>71.3</v>
      </c>
      <c r="S68" s="50">
        <v>101</v>
      </c>
      <c r="T68" s="50">
        <v>101</v>
      </c>
      <c r="U68" s="50">
        <f>R68+S68+T68</f>
        <v>273.3</v>
      </c>
      <c r="V68" s="39"/>
      <c r="W68" s="40"/>
    </row>
    <row r="69" spans="1:23" s="38" customFormat="1" ht="28.5" customHeight="1">
      <c r="A69" s="36" t="s">
        <v>105</v>
      </c>
      <c r="B69" s="44"/>
      <c r="C69" s="50">
        <v>211</v>
      </c>
      <c r="D69" s="50">
        <f t="shared" si="11"/>
        <v>211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211</v>
      </c>
      <c r="N69" s="50">
        <v>0</v>
      </c>
      <c r="O69" s="50">
        <v>0</v>
      </c>
      <c r="P69" s="50"/>
      <c r="Q69" s="50">
        <f>M69+N69+O69</f>
        <v>211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-93678.20000000007</v>
      </c>
      <c r="D70" s="50">
        <f>D21-D37</f>
        <v>-93678.17999999993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-20097.179999999993</v>
      </c>
      <c r="L70" s="50">
        <f t="shared" si="7"/>
        <v>12855.100000000006</v>
      </c>
      <c r="M70" s="50">
        <f t="shared" si="12"/>
        <v>2847.040000000008</v>
      </c>
      <c r="N70" s="50">
        <f t="shared" si="12"/>
        <v>1722.1600000000035</v>
      </c>
      <c r="O70" s="50">
        <f t="shared" si="12"/>
        <v>-1567.3399999999892</v>
      </c>
      <c r="P70" s="50">
        <f t="shared" si="12"/>
        <v>730962.7199999999</v>
      </c>
      <c r="Q70" s="50">
        <f t="shared" si="8"/>
        <v>3001.8600000000224</v>
      </c>
      <c r="R70" s="50">
        <f t="shared" si="12"/>
        <v>-2008.3999999999942</v>
      </c>
      <c r="S70" s="50">
        <f t="shared" si="12"/>
        <v>-27896.440000000002</v>
      </c>
      <c r="T70" s="50">
        <f t="shared" si="12"/>
        <v>-44302.240000000005</v>
      </c>
      <c r="U70" s="50">
        <f t="shared" si="9"/>
        <v>-74207.08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93678.19999999995</v>
      </c>
      <c r="D71" s="50">
        <f t="shared" si="13"/>
        <v>93678.20000000019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20097.180000000008</v>
      </c>
      <c r="L71" s="50">
        <f t="shared" si="15"/>
        <v>-12855.099999999948</v>
      </c>
      <c r="M71" s="50">
        <f t="shared" si="15"/>
        <v>-2847.0399999999936</v>
      </c>
      <c r="N71" s="50">
        <f t="shared" si="15"/>
        <v>-1722.1399999999994</v>
      </c>
      <c r="O71" s="50">
        <f t="shared" si="15"/>
        <v>1567.3400000000038</v>
      </c>
      <c r="P71" s="50"/>
      <c r="Q71" s="50">
        <f aca="true" t="shared" si="16" ref="Q71:U76">Q77+Q89</f>
        <v>-3001.8399999999965</v>
      </c>
      <c r="R71" s="50">
        <f t="shared" si="16"/>
        <v>2008.4000000000087</v>
      </c>
      <c r="S71" s="50">
        <f t="shared" si="16"/>
        <v>27896.440000000002</v>
      </c>
      <c r="T71" s="50">
        <f t="shared" si="16"/>
        <v>44302.23999999999</v>
      </c>
      <c r="U71" s="50">
        <f t="shared" si="16"/>
        <v>74207.08000000005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-75306.4</v>
      </c>
      <c r="D72" s="50">
        <f t="shared" si="13"/>
        <v>-75306.4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-10081.4</v>
      </c>
      <c r="L72" s="50">
        <f t="shared" si="17"/>
        <v>-31569.4</v>
      </c>
      <c r="M72" s="50">
        <f t="shared" si="17"/>
        <v>-17031.199999999997</v>
      </c>
      <c r="N72" s="50">
        <f t="shared" si="17"/>
        <v>-6948</v>
      </c>
      <c r="O72" s="50">
        <f t="shared" si="17"/>
        <v>-9861</v>
      </c>
      <c r="P72" s="50"/>
      <c r="Q72" s="50">
        <f t="shared" si="16"/>
        <v>-33840.200000000004</v>
      </c>
      <c r="R72" s="50">
        <f t="shared" si="16"/>
        <v>-11242.8</v>
      </c>
      <c r="S72" s="50">
        <f t="shared" si="16"/>
        <v>-10986.1</v>
      </c>
      <c r="T72" s="50">
        <f t="shared" si="16"/>
        <v>-10848.3</v>
      </c>
      <c r="U72" s="50">
        <f t="shared" si="16"/>
        <v>-33077.2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-30291.100000000006</v>
      </c>
      <c r="D73" s="50">
        <f t="shared" si="13"/>
        <v>-30358.79999999999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135.89999999999964</v>
      </c>
      <c r="L73" s="50">
        <f t="shared" si="18"/>
        <v>-14537.400000000001</v>
      </c>
      <c r="M73" s="50">
        <f t="shared" si="18"/>
        <v>-3590.199999999999</v>
      </c>
      <c r="N73" s="50">
        <f t="shared" si="18"/>
        <v>-4444.199999999999</v>
      </c>
      <c r="O73" s="50">
        <f t="shared" si="18"/>
        <v>-1364.7999999999993</v>
      </c>
      <c r="P73" s="50"/>
      <c r="Q73" s="50">
        <f t="shared" si="16"/>
        <v>-9399.199999999997</v>
      </c>
      <c r="R73" s="50">
        <f t="shared" si="16"/>
        <v>16305.900000000001</v>
      </c>
      <c r="S73" s="50">
        <f t="shared" si="16"/>
        <v>5488</v>
      </c>
      <c r="T73" s="50">
        <f t="shared" si="16"/>
        <v>-15024.1</v>
      </c>
      <c r="U73" s="50">
        <f t="shared" si="16"/>
        <v>6769.799999999996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447113.4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49706.68</v>
      </c>
      <c r="L74" s="50">
        <f t="shared" si="19"/>
        <v>124951.27</v>
      </c>
      <c r="M74" s="50">
        <f t="shared" si="19"/>
        <v>36307.62</v>
      </c>
      <c r="N74" s="50">
        <f t="shared" si="19"/>
        <v>24481.559999999998</v>
      </c>
      <c r="O74" s="50">
        <f t="shared" si="19"/>
        <v>31133.689999999995</v>
      </c>
      <c r="P74" s="50"/>
      <c r="Q74" s="50">
        <f t="shared" si="16"/>
        <v>91922.87</v>
      </c>
      <c r="R74" s="50">
        <f t="shared" si="16"/>
        <v>14305.799999999996</v>
      </c>
      <c r="S74" s="50">
        <f t="shared" si="16"/>
        <v>33681.8</v>
      </c>
      <c r="T74" s="50">
        <f t="shared" si="16"/>
        <v>91859.16</v>
      </c>
      <c r="U74" s="50">
        <f t="shared" si="16"/>
        <v>139846.76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-170933.39999999997</v>
      </c>
      <c r="D75" s="50">
        <f t="shared" si="13"/>
        <v>-174173.3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-9671.8</v>
      </c>
      <c r="L75" s="50">
        <f t="shared" si="20"/>
        <v>-68310.27</v>
      </c>
      <c r="M75" s="50">
        <f t="shared" si="20"/>
        <v>-13580.36</v>
      </c>
      <c r="N75" s="50">
        <f t="shared" si="20"/>
        <v>-10583.699999999999</v>
      </c>
      <c r="O75" s="50">
        <f t="shared" si="20"/>
        <v>-13605.05</v>
      </c>
      <c r="P75" s="50"/>
      <c r="Q75" s="50">
        <f t="shared" si="16"/>
        <v>-37769.11</v>
      </c>
      <c r="R75" s="50">
        <f t="shared" si="16"/>
        <v>-9649.7</v>
      </c>
      <c r="S75" s="50">
        <f t="shared" si="16"/>
        <v>4640.74</v>
      </c>
      <c r="T75" s="50">
        <f t="shared" si="16"/>
        <v>-16726.120000000003</v>
      </c>
      <c r="U75" s="50">
        <f t="shared" si="16"/>
        <v>-21735.08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-73522.7</v>
      </c>
      <c r="D76" s="50">
        <f t="shared" si="13"/>
        <v>-73522.7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-9992.2</v>
      </c>
      <c r="L76" s="50">
        <f t="shared" si="21"/>
        <v>-23389.300000000003</v>
      </c>
      <c r="M76" s="50">
        <f t="shared" si="21"/>
        <v>-5163.9</v>
      </c>
      <c r="N76" s="50">
        <f t="shared" si="21"/>
        <v>-4227.8</v>
      </c>
      <c r="O76" s="50">
        <f t="shared" si="21"/>
        <v>-4735.5</v>
      </c>
      <c r="P76" s="50"/>
      <c r="Q76" s="50">
        <f t="shared" si="16"/>
        <v>-14127.2</v>
      </c>
      <c r="R76" s="50">
        <f t="shared" si="16"/>
        <v>-7710.8</v>
      </c>
      <c r="S76" s="50">
        <f t="shared" si="16"/>
        <v>-4928</v>
      </c>
      <c r="T76" s="50">
        <f t="shared" si="16"/>
        <v>-4958.4</v>
      </c>
      <c r="U76" s="50">
        <f t="shared" si="16"/>
        <v>-17597.2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-935989.6</v>
      </c>
      <c r="D77" s="50">
        <f aca="true" t="shared" si="22" ref="D77:D84">H77+L77+Q77+U77</f>
        <v>-939261.7999999999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-74690.4</v>
      </c>
      <c r="L77" s="50">
        <f aca="true" t="shared" si="24" ref="L77:L82">I77+J77+K77</f>
        <v>-254974.77</v>
      </c>
      <c r="M77" s="50">
        <f>M79+M80+M81+M82+M78+M83+M84</f>
        <v>-80929.66</v>
      </c>
      <c r="N77" s="50">
        <f>N79+N80+N81+N82+N78+N83+N84</f>
        <v>-53455.6</v>
      </c>
      <c r="O77" s="50">
        <f>O79+O80+O81+O82+O78+O83+O84</f>
        <v>-60576.45</v>
      </c>
      <c r="P77" s="50"/>
      <c r="Q77" s="50">
        <f aca="true" t="shared" si="25" ref="Q77:Q82">M77+N77+O77</f>
        <v>-194961.71000000002</v>
      </c>
      <c r="R77" s="50">
        <f>R79+R80+R81+R82+R78+R83+R84</f>
        <v>-96463</v>
      </c>
      <c r="S77" s="50">
        <f>S79+S80+S81+S82+S78+S83+S84</f>
        <v>-42491.86</v>
      </c>
      <c r="T77" s="50">
        <f>T79+T80+T81+T82+T78+T83+T84</f>
        <v>-69344.22</v>
      </c>
      <c r="U77" s="50">
        <f aca="true" t="shared" si="26" ref="U77:U84">R77+S77+T77</f>
        <v>-208299.08</v>
      </c>
      <c r="V77" s="37"/>
    </row>
    <row r="78" spans="1:22" s="38" customFormat="1" ht="36" customHeight="1">
      <c r="A78" s="36" t="s">
        <v>84</v>
      </c>
      <c r="B78" s="43"/>
      <c r="C78" s="49">
        <v>-287924.5</v>
      </c>
      <c r="D78" s="49">
        <f t="shared" si="22"/>
        <v>-287924.5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-16931.5</v>
      </c>
      <c r="L78" s="50">
        <f t="shared" si="24"/>
        <v>-57595.9</v>
      </c>
      <c r="M78" s="49">
        <v>-23451.8</v>
      </c>
      <c r="N78" s="49">
        <v>-12124</v>
      </c>
      <c r="O78" s="49">
        <v>-13503</v>
      </c>
      <c r="P78" s="49"/>
      <c r="Q78" s="50">
        <f t="shared" si="25"/>
        <v>-49078.8</v>
      </c>
      <c r="R78" s="49">
        <v>-24793.1</v>
      </c>
      <c r="S78" s="49">
        <v>-13503</v>
      </c>
      <c r="T78" s="49">
        <v>-13502</v>
      </c>
      <c r="U78" s="50">
        <f t="shared" si="26"/>
        <v>-51798.1</v>
      </c>
      <c r="V78" s="37"/>
    </row>
    <row r="79" spans="1:22" s="38" customFormat="1" ht="38.25" customHeight="1">
      <c r="A79" s="36" t="s">
        <v>84</v>
      </c>
      <c r="B79" s="44"/>
      <c r="C79" s="50">
        <v>-196343</v>
      </c>
      <c r="D79" s="50">
        <f t="shared" si="22"/>
        <v>-196343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-15305.4</v>
      </c>
      <c r="L79" s="50">
        <f>I79+J79+K79</f>
        <v>-48331.200000000004</v>
      </c>
      <c r="M79" s="49">
        <v>-19018.8</v>
      </c>
      <c r="N79" s="49">
        <v>-14264.4</v>
      </c>
      <c r="O79" s="49">
        <v>-14899.9</v>
      </c>
      <c r="P79" s="49"/>
      <c r="Q79" s="50">
        <f>M79+N79+O79</f>
        <v>-48183.1</v>
      </c>
      <c r="R79" s="49">
        <v>-19359.9</v>
      </c>
      <c r="S79" s="49">
        <v>-16878</v>
      </c>
      <c r="T79" s="49">
        <v>-22563</v>
      </c>
      <c r="U79" s="50">
        <f>R79+S79+T79</f>
        <v>-58800.9</v>
      </c>
      <c r="V79" s="37"/>
    </row>
    <row r="80" spans="1:22" s="38" customFormat="1" ht="37.5" customHeight="1">
      <c r="A80" s="36" t="s">
        <v>85</v>
      </c>
      <c r="B80" s="44"/>
      <c r="C80" s="50">
        <v>-100697.3</v>
      </c>
      <c r="D80" s="50">
        <f t="shared" si="22"/>
        <v>-100679.6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-9788</v>
      </c>
      <c r="L80" s="50">
        <f t="shared" si="24"/>
        <v>-23339.8</v>
      </c>
      <c r="M80" s="50">
        <v>-11839.5</v>
      </c>
      <c r="N80" s="50">
        <v>-5893.9</v>
      </c>
      <c r="O80" s="50">
        <v>-7247.4</v>
      </c>
      <c r="P80" s="50"/>
      <c r="Q80" s="50">
        <f t="shared" si="25"/>
        <v>-24980.800000000003</v>
      </c>
      <c r="R80" s="50">
        <v>-23643.9</v>
      </c>
      <c r="S80" s="50">
        <v>-4242.6</v>
      </c>
      <c r="T80" s="50">
        <v>-3732.3</v>
      </c>
      <c r="U80" s="50">
        <f t="shared" si="26"/>
        <v>-31618.8</v>
      </c>
      <c r="V80" s="37"/>
    </row>
    <row r="81" spans="1:22" s="38" customFormat="1" ht="35.25" customHeight="1">
      <c r="A81" s="36" t="s">
        <v>86</v>
      </c>
      <c r="B81" s="44"/>
      <c r="C81" s="50">
        <v>-276005.1</v>
      </c>
      <c r="D81" s="50">
        <f t="shared" si="22"/>
        <v>-279295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-22556.3</v>
      </c>
      <c r="L81" s="50">
        <f>I81+J81+K81</f>
        <v>-101947.47</v>
      </c>
      <c r="M81" s="50">
        <v>-21365.66</v>
      </c>
      <c r="N81" s="50">
        <v>-16820.3</v>
      </c>
      <c r="O81" s="50">
        <v>-20069.35</v>
      </c>
      <c r="P81" s="50"/>
      <c r="Q81" s="50">
        <f t="shared" si="25"/>
        <v>-58255.31</v>
      </c>
      <c r="R81" s="50">
        <v>-20884</v>
      </c>
      <c r="S81" s="50">
        <v>-2839.26</v>
      </c>
      <c r="T81" s="50">
        <v>-24487.52</v>
      </c>
      <c r="U81" s="50">
        <f t="shared" si="26"/>
        <v>-48210.78</v>
      </c>
      <c r="V81" s="37"/>
    </row>
    <row r="82" spans="1:22" s="38" customFormat="1" ht="35.25" customHeight="1">
      <c r="A82" s="36" t="s">
        <v>87</v>
      </c>
      <c r="B82" s="44"/>
      <c r="C82" s="50">
        <v>-74734.7</v>
      </c>
      <c r="D82" s="50">
        <f t="shared" si="22"/>
        <v>-74734.7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-10109.2</v>
      </c>
      <c r="L82" s="50">
        <f t="shared" si="24"/>
        <v>-23760.4</v>
      </c>
      <c r="M82" s="50">
        <v>-5253.9</v>
      </c>
      <c r="N82" s="50">
        <v>-4353</v>
      </c>
      <c r="O82" s="50">
        <v>-4856.8</v>
      </c>
      <c r="P82" s="50"/>
      <c r="Q82" s="50">
        <f t="shared" si="25"/>
        <v>-14463.7</v>
      </c>
      <c r="R82" s="50">
        <v>-7782.1</v>
      </c>
      <c r="S82" s="50">
        <v>-5029</v>
      </c>
      <c r="T82" s="50">
        <v>-5059.4</v>
      </c>
      <c r="U82" s="50">
        <f t="shared" si="26"/>
        <v>-17870.5</v>
      </c>
      <c r="V82" s="37"/>
    </row>
    <row r="83" spans="1:22" s="38" customFormat="1" ht="28.5" customHeight="1">
      <c r="A83" s="36" t="s">
        <v>103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105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1029667.7999999999</v>
      </c>
      <c r="D89" s="50">
        <f t="shared" si="31"/>
        <v>1032940.0000000001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94787.58</v>
      </c>
      <c r="L89" s="50">
        <f t="shared" si="28"/>
        <v>242119.67000000004</v>
      </c>
      <c r="M89" s="50">
        <f>M90+M91+M92+M93+M94+M95</f>
        <v>78082.62000000001</v>
      </c>
      <c r="N89" s="50">
        <f>N90+N91+N92+N93+N94+N95</f>
        <v>51733.46</v>
      </c>
      <c r="O89" s="50">
        <f>O90+O91+O92+O93+O94+O95</f>
        <v>62143.79</v>
      </c>
      <c r="P89" s="50"/>
      <c r="Q89" s="50">
        <f t="shared" si="29"/>
        <v>191959.87000000002</v>
      </c>
      <c r="R89" s="50">
        <f>R90+R91+R92+R93+R94+R95</f>
        <v>98471.40000000001</v>
      </c>
      <c r="S89" s="50">
        <f>S90+S91+S92+S93+S94+S95</f>
        <v>70388.3</v>
      </c>
      <c r="T89" s="50">
        <f>T90+T91+T92+T93+T94+T95</f>
        <v>113646.45999999999</v>
      </c>
      <c r="U89" s="50">
        <f t="shared" si="30"/>
        <v>282506.16000000003</v>
      </c>
      <c r="V89" s="37"/>
    </row>
    <row r="90" spans="1:22" s="38" customFormat="1" ht="39" customHeight="1">
      <c r="A90" s="36" t="s">
        <v>84</v>
      </c>
      <c r="B90" s="44"/>
      <c r="C90" s="50">
        <v>212618.1</v>
      </c>
      <c r="D90" s="50">
        <f t="shared" si="31"/>
        <v>212618.1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6850.1</v>
      </c>
      <c r="L90" s="50">
        <f>I90+J90+K90</f>
        <v>26026.5</v>
      </c>
      <c r="M90" s="50">
        <v>6420.6</v>
      </c>
      <c r="N90" s="50">
        <v>5176</v>
      </c>
      <c r="O90" s="50">
        <v>3642</v>
      </c>
      <c r="P90" s="50"/>
      <c r="Q90" s="50">
        <f t="shared" si="29"/>
        <v>15238.6</v>
      </c>
      <c r="R90" s="50">
        <v>13550.3</v>
      </c>
      <c r="S90" s="50">
        <v>2516.9</v>
      </c>
      <c r="T90" s="50">
        <v>2653.7</v>
      </c>
      <c r="U90" s="50">
        <f t="shared" si="30"/>
        <v>18720.899999999998</v>
      </c>
      <c r="V90" s="37"/>
    </row>
    <row r="91" spans="1:22" s="38" customFormat="1" ht="36.75" customHeight="1">
      <c r="A91" s="36" t="s">
        <v>85</v>
      </c>
      <c r="B91" s="44"/>
      <c r="C91" s="50">
        <v>166051.9</v>
      </c>
      <c r="D91" s="50">
        <f t="shared" si="31"/>
        <v>165984.2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15441.3</v>
      </c>
      <c r="L91" s="50">
        <f t="shared" si="28"/>
        <v>33793.8</v>
      </c>
      <c r="M91" s="50">
        <v>15428.6</v>
      </c>
      <c r="N91" s="50">
        <v>9820.2</v>
      </c>
      <c r="O91" s="50">
        <v>13535.1</v>
      </c>
      <c r="P91" s="50"/>
      <c r="Q91" s="50">
        <f t="shared" si="29"/>
        <v>38783.9</v>
      </c>
      <c r="R91" s="50">
        <v>35665.8</v>
      </c>
      <c r="S91" s="50">
        <v>22366</v>
      </c>
      <c r="T91" s="50">
        <v>7538.9</v>
      </c>
      <c r="U91" s="50">
        <f t="shared" si="30"/>
        <v>65570.7</v>
      </c>
      <c r="V91" s="37"/>
    </row>
    <row r="92" spans="1:22" s="38" customFormat="1" ht="39" customHeight="1">
      <c r="A92" s="36" t="s">
        <v>86</v>
      </c>
      <c r="B92" s="44"/>
      <c r="C92" s="50">
        <v>544503.1</v>
      </c>
      <c r="D92" s="50">
        <f>H92+L92+Q92+U92</f>
        <v>547793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59494.68</v>
      </c>
      <c r="L92" s="50">
        <f t="shared" si="28"/>
        <v>148291.07</v>
      </c>
      <c r="M92" s="50">
        <v>48147.12</v>
      </c>
      <c r="N92" s="50">
        <v>30375.46</v>
      </c>
      <c r="O92" s="50">
        <v>38381.09</v>
      </c>
      <c r="P92" s="50"/>
      <c r="Q92" s="50">
        <f t="shared" si="29"/>
        <v>116903.67</v>
      </c>
      <c r="R92" s="50">
        <v>37949.7</v>
      </c>
      <c r="S92" s="50">
        <v>37924.4</v>
      </c>
      <c r="T92" s="50">
        <v>95591.46</v>
      </c>
      <c r="U92" s="50">
        <f t="shared" si="30"/>
        <v>171465.56</v>
      </c>
      <c r="V92" s="37"/>
    </row>
    <row r="93" spans="1:22" s="38" customFormat="1" ht="38.25" customHeight="1">
      <c r="A93" s="36" t="s">
        <v>87</v>
      </c>
      <c r="B93" s="44"/>
      <c r="C93" s="50">
        <v>105071.7</v>
      </c>
      <c r="D93" s="50">
        <f>H93+L93+Q93+U93</f>
        <v>105121.7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12884.5</v>
      </c>
      <c r="L93" s="50">
        <f t="shared" si="28"/>
        <v>33637.2</v>
      </c>
      <c r="M93" s="50">
        <v>7785.3</v>
      </c>
      <c r="N93" s="50">
        <v>6236.6</v>
      </c>
      <c r="O93" s="50">
        <v>6464.3</v>
      </c>
      <c r="P93" s="50"/>
      <c r="Q93" s="50">
        <f>M93+N93+O93</f>
        <v>20486.2</v>
      </c>
      <c r="R93" s="50">
        <v>11234.3</v>
      </c>
      <c r="S93" s="50">
        <v>7480</v>
      </c>
      <c r="T93" s="50">
        <v>7761.4</v>
      </c>
      <c r="U93" s="50">
        <f t="shared" si="30"/>
        <v>26475.699999999997</v>
      </c>
      <c r="V93" s="37"/>
    </row>
    <row r="94" spans="1:22" s="38" customFormat="1" ht="30" customHeight="1">
      <c r="A94" s="36" t="s">
        <v>103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117</v>
      </c>
      <c r="L94" s="50">
        <f>I94+J94+K94</f>
        <v>371.1</v>
      </c>
      <c r="M94" s="50">
        <v>90</v>
      </c>
      <c r="N94" s="50">
        <v>125.2</v>
      </c>
      <c r="O94" s="50">
        <v>121.3</v>
      </c>
      <c r="P94" s="50"/>
      <c r="Q94" s="50">
        <f>M94+N94+O94</f>
        <v>336.5</v>
      </c>
      <c r="R94" s="50">
        <v>71.3</v>
      </c>
      <c r="S94" s="50">
        <v>101</v>
      </c>
      <c r="T94" s="50">
        <v>101</v>
      </c>
      <c r="U94" s="50">
        <f>R94+S94+T94</f>
        <v>273.3</v>
      </c>
      <c r="V94" s="37"/>
    </row>
    <row r="95" spans="1:22" s="38" customFormat="1" ht="21.75" customHeight="1">
      <c r="A95" s="36" t="s">
        <v>105</v>
      </c>
      <c r="B95" s="44"/>
      <c r="C95" s="50">
        <v>211</v>
      </c>
      <c r="D95" s="50">
        <f t="shared" si="31"/>
        <v>211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211</v>
      </c>
      <c r="N95" s="50">
        <v>0</v>
      </c>
      <c r="O95" s="50">
        <v>0</v>
      </c>
      <c r="P95" s="50"/>
      <c r="Q95" s="50">
        <f>M95+N95+O95</f>
        <v>211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-1.1641532182693481E-10</v>
      </c>
      <c r="D99" s="50"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>K70+K77+K89</f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0.020000000004074536</v>
      </c>
      <c r="O99" s="50">
        <f t="shared" si="32"/>
        <v>0</v>
      </c>
      <c r="P99" s="50">
        <f>P70+P77-P89</f>
        <v>730962.7199999999</v>
      </c>
      <c r="Q99" s="50">
        <f>M99+N99+O99</f>
        <v>0.020000000004074536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79412.43999999997</v>
      </c>
      <c r="N100" s="49">
        <f>M101</f>
        <v>82259.47999999998</v>
      </c>
      <c r="O100" s="49">
        <f>N101</f>
        <v>83981.63999999998</v>
      </c>
      <c r="P100" s="49"/>
      <c r="Q100" s="50">
        <f>M100</f>
        <v>79412.43999999997</v>
      </c>
      <c r="R100" s="49">
        <f>Q101</f>
        <v>82414.29999999999</v>
      </c>
      <c r="S100" s="49">
        <f>R101</f>
        <v>80405.9</v>
      </c>
      <c r="T100" s="49">
        <f>S101</f>
        <v>52509.45999999999</v>
      </c>
      <c r="U100" s="50">
        <f>R100</f>
        <v>82414.29999999999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8207.22000000006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79412.43999999997</v>
      </c>
      <c r="L101" s="50">
        <f>K101</f>
        <v>79412.43999999997</v>
      </c>
      <c r="M101" s="49">
        <f>M21-M37+(-M77)-M89+M100+M71+M88</f>
        <v>82259.47999999998</v>
      </c>
      <c r="N101" s="49">
        <f>N21-N37+(-N77)-N89+N100+N71</f>
        <v>83981.63999999998</v>
      </c>
      <c r="O101" s="49">
        <f>O21-O37+(-O77)-O89+O100+O71+O88</f>
        <v>82414.29999999999</v>
      </c>
      <c r="P101" s="49"/>
      <c r="Q101" s="50">
        <f>O101</f>
        <v>82414.29999999999</v>
      </c>
      <c r="R101" s="49">
        <f>R21-R37+(-R77)-R89+R100+R71</f>
        <v>80405.9</v>
      </c>
      <c r="S101" s="49">
        <f>S21-S37+(-S77)-S89+S100+S71</f>
        <v>52509.45999999999</v>
      </c>
      <c r="T101" s="49">
        <f>T21-T37+(-T77)-T89+T100+T71</f>
        <v>8207.219999999987</v>
      </c>
      <c r="U101" s="50">
        <f>T101</f>
        <v>8207.219999999987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93678.2</v>
      </c>
      <c r="D102" s="49">
        <f>D70</f>
        <v>-93678.17999999993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20097.179999999993</v>
      </c>
      <c r="L102" s="50">
        <f t="shared" si="33"/>
        <v>-12855.099999999991</v>
      </c>
      <c r="M102" s="49">
        <f t="shared" si="33"/>
        <v>-2847.040000000008</v>
      </c>
      <c r="N102" s="49">
        <f t="shared" si="33"/>
        <v>-1722.1600000000035</v>
      </c>
      <c r="O102" s="49">
        <f t="shared" si="33"/>
        <v>1567.3399999999965</v>
      </c>
      <c r="P102" s="49">
        <f t="shared" si="33"/>
        <v>0</v>
      </c>
      <c r="Q102" s="50">
        <f t="shared" si="33"/>
        <v>-3001.860000000015</v>
      </c>
      <c r="R102" s="49">
        <f>R100-R101</f>
        <v>2008.3999999999942</v>
      </c>
      <c r="S102" s="49">
        <f>S100-S101</f>
        <v>27896.440000000002</v>
      </c>
      <c r="T102" s="49">
        <f>T100-T101</f>
        <v>44302.240000000005</v>
      </c>
      <c r="U102" s="50">
        <f>U100-U101</f>
        <v>74207.08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/>
      <c r="E104" s="57"/>
      <c r="F104" s="57"/>
      <c r="G104" s="57"/>
      <c r="H104" s="58"/>
      <c r="I104" s="26"/>
      <c r="J104" s="34"/>
      <c r="K104" s="35"/>
      <c r="L104" s="63"/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/>
      <c r="E108" s="67"/>
      <c r="F108" s="67"/>
      <c r="G108" s="67"/>
      <c r="H108" s="67"/>
      <c r="I108" s="33"/>
      <c r="J108" s="32"/>
      <c r="K108" s="32"/>
      <c r="L108" s="67"/>
      <c r="M108" s="68"/>
      <c r="N108" s="68"/>
    </row>
    <row r="109" ht="12.75" hidden="1">
      <c r="C109" s="4"/>
    </row>
    <row r="110" ht="12.75" hidden="1">
      <c r="C110" s="4"/>
    </row>
    <row r="111" ht="12.75" hidden="1">
      <c r="C111" s="4"/>
    </row>
    <row r="113" ht="12.75">
      <c r="A113" s="25"/>
    </row>
    <row r="114" ht="12.75">
      <c r="A114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2019-09-05T13:55:05Z</cp:lastPrinted>
  <dcterms:created xsi:type="dcterms:W3CDTF">2011-02-18T08:58:48Z</dcterms:created>
  <dcterms:modified xsi:type="dcterms:W3CDTF">2019-10-08T10:25:52Z</dcterms:modified>
  <cp:category/>
  <cp:version/>
  <cp:contentType/>
  <cp:contentStatus/>
</cp:coreProperties>
</file>