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<sst xmlns="http://schemas.openxmlformats.org/spreadsheetml/2006/main" count="188" uniqueCount="107">
  <si>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</si>
  <si>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</si>
  <si>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</si>
  <si>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</si>
  <si>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</si>
  <si>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</si>
  <si>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</si>
  <si>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</si>
  <si>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</si>
  <si>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</si>
  <si>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</si>
  <si>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</si>
  <si>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</si>
  <si>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</si>
  <si>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</si>
  <si>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</si>
  <si>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</si>
  <si>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</si>
  <si>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</si>
  <si>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</si>
  <si>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</si>
  <si>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</si>
  <si>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</si>
  <si>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</si>
  <si>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</si>
  <si>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</si>
  <si>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</si>
  <si>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</si>
  <si>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</si>
  <si>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</si>
  <si>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</si>
  <si>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</si>
  <si>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</si>
  <si>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</si>
  <si>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</si>
  <si>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</si>
  <si>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</si>
  <si>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</si>
  <si>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</si>
  <si>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</si>
  <si>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</si>
  <si>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</si>
  <si>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</si>
  <si>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</si>
  <si>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</si>
  <si>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</si>
  <si>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</si>
  <si>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</si>
  <si>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</si>
  <si>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</si>
  <si>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</si>
  <si>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</si>
  <si>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</si>
  <si>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</si>
  <si>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</si>
  <si>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</si>
  <si>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</si>
  <si>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</si>
  <si>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</si>
  <si>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</si>
  <si>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</si>
  <si>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</si>
  <si>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</si>
  <si>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</si>
  <si>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</si>
  <si>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</si>
  <si>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</si>
  <si>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</si>
  <si>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</si>
  <si>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</si>
  <si>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</si>
  <si>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</si>
  <si>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</si>
  <si>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</si>
  <si>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</si>
  <si>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</si>
  <si>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</si>
  <si>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</si>
  <si>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</si>
  <si>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</si>
  <si>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</si>
  <si>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</si>
  <si>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</si>
  <si>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</si>
  <si>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</si>
  <si>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</si>
  <si>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</si>
  <si>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</si>
  <si>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</si>
  <si>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</si>
  <si>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</si>
  <si>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</si>
  <si>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</si>
  <si>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</si>
  <si>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</si>
  <si>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</si>
  <si>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</si>
  <si>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</si>
  <si>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</si>
  <si>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</si>
  <si>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</si>
  <si>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</si>
  <si>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</si>
  <si>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</si>
  <si>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Кассовый план исполнения  бюджета муниципального образования Юрьев-Польский район  на 2019 год</t>
  </si>
  <si>
    <t>ТИК Юрьев-Польского района</t>
  </si>
  <si>
    <t>(по состоянию на "01"января 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</si>
</sst>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02">
      <selection activeCell="X134" sqref="X13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875" style="0" customWidth="1"/>
    <col min="4" max="4" width="9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992741</v>
      </c>
      <c r="D21" s="15">
        <f>D23+D30</f>
        <v>987850.2</v>
      </c>
      <c r="E21" s="15">
        <f aca="true" t="shared" si="0" ref="E21:U21">E23+E30</f>
        <v>102018.23999999999</v>
      </c>
      <c r="F21" s="15">
        <f t="shared" si="0"/>
        <v>107450.9</v>
      </c>
      <c r="G21" s="15">
        <f t="shared" si="0"/>
        <v>71557.1</v>
      </c>
      <c r="H21" s="15">
        <f t="shared" si="0"/>
        <v>281026.24</v>
      </c>
      <c r="I21" s="15">
        <f>I23+I30</f>
        <v>67367.17</v>
      </c>
      <c r="J21" s="15">
        <f t="shared" si="0"/>
        <v>112917.2</v>
      </c>
      <c r="K21" s="15">
        <f t="shared" si="0"/>
        <v>74690.40000000001</v>
      </c>
      <c r="L21" s="15">
        <f t="shared" si="0"/>
        <v>254974.76999999996</v>
      </c>
      <c r="M21" s="15">
        <f t="shared" si="0"/>
        <v>80929.66</v>
      </c>
      <c r="N21" s="15">
        <f t="shared" si="0"/>
        <v>53455.600000000006</v>
      </c>
      <c r="O21" s="15">
        <f t="shared" si="0"/>
        <v>60576.450000000004</v>
      </c>
      <c r="P21" s="15">
        <f t="shared" si="0"/>
        <v>730962.7199999999</v>
      </c>
      <c r="Q21" s="15">
        <f t="shared" si="0"/>
        <v>194961.71000000002</v>
      </c>
      <c r="R21" s="15">
        <f t="shared" si="0"/>
        <v>89584.90000000001</v>
      </c>
      <c r="S21" s="15">
        <f t="shared" si="0"/>
        <v>78266.5</v>
      </c>
      <c r="T21" s="15">
        <f t="shared" si="0"/>
        <v>89036.08</v>
      </c>
      <c r="U21" s="15">
        <f t="shared" si="0"/>
        <v>256887.48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v>236509</v>
      </c>
      <c r="D23" s="50">
        <f aca="true" t="shared" si="1" ref="D23:D34">H23+L23+Q23+U23</f>
        <v>239439.86000000002</v>
      </c>
      <c r="E23" s="50">
        <f>E24+E25+E26+E27+E28</f>
        <v>13100.9</v>
      </c>
      <c r="F23" s="50">
        <f>F24+F25+F26+F27+F28</f>
        <v>16248.699999999999</v>
      </c>
      <c r="G23" s="50">
        <f>G24+G25+G26+G27+G28</f>
        <v>18921.2</v>
      </c>
      <c r="H23" s="50">
        <f aca="true" t="shared" si="2" ref="H23:H37">E23+F23+G23</f>
        <v>48270.8</v>
      </c>
      <c r="I23" s="50">
        <f>I24+I25+I26+I27+I28</f>
        <v>22158.77</v>
      </c>
      <c r="J23" s="50">
        <f>J24+J25+J26+J27+J28</f>
        <v>17356</v>
      </c>
      <c r="K23" s="50">
        <f>K24+K25+K26+K27+K28</f>
        <v>18198.600000000002</v>
      </c>
      <c r="L23" s="50">
        <f aca="true" t="shared" si="3" ref="L23:L37">I23+J23+K23</f>
        <v>57713.37000000001</v>
      </c>
      <c r="M23" s="50">
        <f>M24+M25+M26+M27+M28</f>
        <v>22422.859999999997</v>
      </c>
      <c r="N23" s="50">
        <f>N24+N25+N26+N27+N28</f>
        <v>16594.2</v>
      </c>
      <c r="O23" s="50">
        <f>O24+O25+O26+O27+O28</f>
        <v>18368.25</v>
      </c>
      <c r="P23" s="50">
        <f>H23+L23+M23+N23+O23</f>
        <v>163369.48</v>
      </c>
      <c r="Q23" s="50">
        <f aca="true" t="shared" si="4" ref="Q23:Q37">M23+N23+O23</f>
        <v>57385.31</v>
      </c>
      <c r="R23" s="50">
        <f>R24+R25+R26+R27</f>
        <v>22307.3</v>
      </c>
      <c r="S23" s="50">
        <f>S24+S25+S26+S27</f>
        <v>22732.2</v>
      </c>
      <c r="T23" s="50">
        <f>T24+T25+T26+T27</f>
        <v>31030.88</v>
      </c>
      <c r="U23" s="50">
        <f aca="true" t="shared" si="5" ref="U23:U37">R23+S23+T23</f>
        <v>76070.38</v>
      </c>
      <c r="V23" s="39"/>
    </row>
    <row r="24" spans="1:22" s="38" customFormat="1" ht="36" customHeight="1">
      <c r="A24" s="36" t="s">
        <v>84</v>
      </c>
      <c r="B24" s="43"/>
      <c r="C24" s="49">
        <v>200263</v>
      </c>
      <c r="D24" s="49">
        <f>H24+L24+Q24+U24</f>
        <v>202697.5</v>
      </c>
      <c r="E24" s="49">
        <v>12066.8</v>
      </c>
      <c r="F24" s="49">
        <v>14275.4</v>
      </c>
      <c r="G24" s="49">
        <v>14685.6</v>
      </c>
      <c r="H24" s="50">
        <f t="shared" si="2"/>
        <v>41027.799999999996</v>
      </c>
      <c r="I24" s="49">
        <v>18749.7</v>
      </c>
      <c r="J24" s="49">
        <v>14276.1</v>
      </c>
      <c r="K24" s="49">
        <v>15305.4</v>
      </c>
      <c r="L24" s="50">
        <f>I24+J24+K24</f>
        <v>48331.200000000004</v>
      </c>
      <c r="M24" s="49">
        <v>19018.8</v>
      </c>
      <c r="N24" s="49">
        <v>14264.4</v>
      </c>
      <c r="O24" s="49">
        <v>14899.9</v>
      </c>
      <c r="P24" s="49"/>
      <c r="Q24" s="50">
        <f t="shared" si="4"/>
        <v>48183.1</v>
      </c>
      <c r="R24" s="49">
        <v>19953.6</v>
      </c>
      <c r="S24" s="49">
        <v>18036</v>
      </c>
      <c r="T24" s="49">
        <v>27165.8</v>
      </c>
      <c r="U24" s="50">
        <f t="shared" si="5"/>
        <v>65155.399999999994</v>
      </c>
      <c r="V24" s="37"/>
    </row>
    <row r="25" spans="1:22" s="38" customFormat="1" ht="39" customHeight="1">
      <c r="A25" s="36" t="s">
        <v>85</v>
      </c>
      <c r="B25" s="43"/>
      <c r="C25" s="49">
        <v>36165</v>
      </c>
      <c r="D25" s="49">
        <f>H25+L25+Q25+U25</f>
        <v>36617.6</v>
      </c>
      <c r="E25" s="49">
        <v>1026.4</v>
      </c>
      <c r="F25" s="49">
        <v>1963.2</v>
      </c>
      <c r="G25" s="49">
        <v>4251.6</v>
      </c>
      <c r="H25" s="50">
        <f t="shared" si="2"/>
        <v>7241.200000000001</v>
      </c>
      <c r="I25" s="49">
        <v>3330.3</v>
      </c>
      <c r="J25" s="49">
        <v>3079.9</v>
      </c>
      <c r="K25" s="49">
        <v>2893</v>
      </c>
      <c r="L25" s="50">
        <f t="shared" si="3"/>
        <v>9303.2</v>
      </c>
      <c r="M25" s="49">
        <v>3392.8</v>
      </c>
      <c r="N25" s="49">
        <v>2329.8</v>
      </c>
      <c r="O25" s="49">
        <v>3468.2</v>
      </c>
      <c r="P25" s="49"/>
      <c r="Q25" s="50">
        <f t="shared" si="4"/>
        <v>9190.8</v>
      </c>
      <c r="R25" s="49">
        <v>2335.7</v>
      </c>
      <c r="S25" s="49">
        <v>4691.7</v>
      </c>
      <c r="T25" s="49">
        <v>3855</v>
      </c>
      <c r="U25" s="50">
        <f t="shared" si="5"/>
        <v>10882.4</v>
      </c>
      <c r="V25" s="37"/>
    </row>
    <row r="26" spans="1:22" s="38" customFormat="1" ht="36" customHeight="1">
      <c r="A26" s="36" t="s">
        <v>86</v>
      </c>
      <c r="B26" s="43"/>
      <c r="C26" s="49">
        <v>81</v>
      </c>
      <c r="D26" s="49">
        <f t="shared" si="1"/>
        <v>114.75999999999999</v>
      </c>
      <c r="E26" s="49">
        <v>0</v>
      </c>
      <c r="F26" s="49">
        <v>1.8</v>
      </c>
      <c r="G26" s="49">
        <v>0</v>
      </c>
      <c r="H26" s="50">
        <f t="shared" si="2"/>
        <v>1.8</v>
      </c>
      <c r="I26" s="49">
        <v>78.77</v>
      </c>
      <c r="J26" s="49">
        <v>0</v>
      </c>
      <c r="K26" s="49">
        <v>0.2</v>
      </c>
      <c r="L26" s="50">
        <f>I26+J26+K26</f>
        <v>78.97</v>
      </c>
      <c r="M26" s="49">
        <v>1.26</v>
      </c>
      <c r="N26" s="49">
        <v>0</v>
      </c>
      <c r="O26" s="49">
        <v>0.15</v>
      </c>
      <c r="P26" s="49"/>
      <c r="Q26" s="50">
        <f t="shared" si="4"/>
        <v>1.41</v>
      </c>
      <c r="R26" s="49">
        <v>18</v>
      </c>
      <c r="S26" s="49">
        <v>4.5</v>
      </c>
      <c r="T26" s="49">
        <v>10.08</v>
      </c>
      <c r="U26" s="50">
        <f t="shared" si="5"/>
        <v>32.58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10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10</v>
      </c>
      <c r="N27" s="49">
        <v>0</v>
      </c>
      <c r="O27" s="49">
        <v>0</v>
      </c>
      <c r="P27" s="49"/>
      <c r="Q27" s="50">
        <f t="shared" si="4"/>
        <v>10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7.7</v>
      </c>
      <c r="F28" s="49">
        <v>8.3</v>
      </c>
      <c r="G28" s="49">
        <v>-16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/>
      <c r="D29" s="49"/>
      <c r="E29" s="49"/>
      <c r="F29" s="49"/>
      <c r="G29" s="49"/>
      <c r="H29" s="50"/>
      <c r="I29" s="49"/>
      <c r="J29" s="49"/>
      <c r="K29" s="49"/>
      <c r="L29" s="50"/>
      <c r="M29" s="49"/>
      <c r="N29" s="49"/>
      <c r="O29" s="49"/>
      <c r="P29" s="49"/>
      <c r="Q29" s="50"/>
      <c r="R29" s="49"/>
      <c r="S29" s="49"/>
      <c r="T29" s="49"/>
      <c r="U29" s="50"/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756232</v>
      </c>
      <c r="D30" s="50">
        <f>H30+L30+Q30+U30</f>
        <v>748410.34</v>
      </c>
      <c r="E30" s="51">
        <f>E31+E32+E33+E34+E35+E36</f>
        <v>88917.34</v>
      </c>
      <c r="F30" s="51">
        <f>F31+F32+F33+F34+F35+F36</f>
        <v>91202.2</v>
      </c>
      <c r="G30" s="51">
        <f>G31+G32+G33+G34+G35+G36</f>
        <v>52635.9</v>
      </c>
      <c r="H30" s="50">
        <f t="shared" si="2"/>
        <v>232755.43999999997</v>
      </c>
      <c r="I30" s="50">
        <f>I31+I32+I33+I34+I35+H36</f>
        <v>45208.399999999994</v>
      </c>
      <c r="J30" s="50">
        <f>J31+J32+J33+J34+J35+J36</f>
        <v>95561.2</v>
      </c>
      <c r="K30" s="50">
        <f>K31+K32+K33+K34+K35+K36</f>
        <v>56491.8</v>
      </c>
      <c r="L30" s="50">
        <f t="shared" si="3"/>
        <v>197261.39999999997</v>
      </c>
      <c r="M30" s="50">
        <f>M31+M32+M33+M34+M35+M36</f>
        <v>58506.8</v>
      </c>
      <c r="N30" s="50">
        <f>N31+N32+N33+N34+N35+N36</f>
        <v>36861.4</v>
      </c>
      <c r="O30" s="50">
        <f>O31+O32+O33+O34+O35+O36</f>
        <v>42208.200000000004</v>
      </c>
      <c r="P30" s="50">
        <f>H30+L30+M30+N30+O30</f>
        <v>567593.2399999999</v>
      </c>
      <c r="Q30" s="50">
        <f t="shared" si="4"/>
        <v>137576.40000000002</v>
      </c>
      <c r="R30" s="50">
        <f>R31+R32+R33+R34+R35+R36</f>
        <v>67277.6</v>
      </c>
      <c r="S30" s="50">
        <f>S31+S32+S33+S34+S35+S36</f>
        <v>55534.3</v>
      </c>
      <c r="T30" s="50">
        <f>T31+T32+T33+T34+T35+T36</f>
        <v>58005.2</v>
      </c>
      <c r="U30" s="50">
        <f t="shared" si="5"/>
        <v>180817.1</v>
      </c>
      <c r="V30" s="39"/>
    </row>
    <row r="31" spans="1:22" s="38" customFormat="1" ht="33" customHeight="1">
      <c r="A31" s="36" t="s">
        <v>84</v>
      </c>
      <c r="B31" s="43"/>
      <c r="C31" s="49">
        <v>299835</v>
      </c>
      <c r="D31" s="49">
        <f t="shared" si="1"/>
        <v>298857.19999999995</v>
      </c>
      <c r="E31" s="52">
        <v>56035.7</v>
      </c>
      <c r="F31" s="52">
        <v>58157.1</v>
      </c>
      <c r="G31" s="52">
        <v>15258.9</v>
      </c>
      <c r="H31" s="50">
        <f t="shared" si="2"/>
        <v>129451.69999999998</v>
      </c>
      <c r="I31" s="49">
        <v>6493</v>
      </c>
      <c r="J31" s="49">
        <v>34171.4</v>
      </c>
      <c r="K31" s="49">
        <v>16931.5</v>
      </c>
      <c r="L31" s="50">
        <f t="shared" si="3"/>
        <v>57595.9</v>
      </c>
      <c r="M31" s="49">
        <v>23451.8</v>
      </c>
      <c r="N31" s="49">
        <v>12124</v>
      </c>
      <c r="O31" s="49">
        <v>13503</v>
      </c>
      <c r="P31" s="49"/>
      <c r="Q31" s="50">
        <f t="shared" si="4"/>
        <v>49078.8</v>
      </c>
      <c r="R31" s="49">
        <v>31080</v>
      </c>
      <c r="S31" s="49">
        <v>17382</v>
      </c>
      <c r="T31" s="49">
        <v>14268.8</v>
      </c>
      <c r="U31" s="50">
        <f t="shared" si="5"/>
        <v>62730.8</v>
      </c>
      <c r="V31" s="37"/>
    </row>
    <row r="32" spans="1:22" s="38" customFormat="1" ht="34.5" customHeight="1">
      <c r="A32" s="36" t="s">
        <v>85</v>
      </c>
      <c r="B32" s="43"/>
      <c r="C32" s="49">
        <v>68835.5</v>
      </c>
      <c r="D32" s="49">
        <f t="shared" si="1"/>
        <v>66533.9</v>
      </c>
      <c r="E32" s="52">
        <v>3531.7</v>
      </c>
      <c r="F32" s="52">
        <v>1960.7</v>
      </c>
      <c r="G32" s="52">
        <v>8006.6</v>
      </c>
      <c r="H32" s="50">
        <f t="shared" si="2"/>
        <v>13499</v>
      </c>
      <c r="I32" s="49">
        <v>3508.3</v>
      </c>
      <c r="J32" s="49">
        <v>3633.3</v>
      </c>
      <c r="K32" s="49">
        <v>6895</v>
      </c>
      <c r="L32" s="50">
        <f t="shared" si="3"/>
        <v>14036.6</v>
      </c>
      <c r="M32" s="49">
        <v>8446.7</v>
      </c>
      <c r="N32" s="49">
        <v>3564.1</v>
      </c>
      <c r="O32" s="49">
        <v>3779.2</v>
      </c>
      <c r="P32" s="49"/>
      <c r="Q32" s="50">
        <f t="shared" si="4"/>
        <v>15790</v>
      </c>
      <c r="R32" s="49">
        <v>9411.9</v>
      </c>
      <c r="S32" s="49">
        <v>1828.6</v>
      </c>
      <c r="T32" s="49">
        <v>11967.8</v>
      </c>
      <c r="U32" s="50">
        <f t="shared" si="5"/>
        <v>23208.3</v>
      </c>
      <c r="V32" s="37"/>
    </row>
    <row r="33" spans="1:22" s="38" customFormat="1" ht="40.5" customHeight="1">
      <c r="A33" s="36" t="s">
        <v>86</v>
      </c>
      <c r="B33" s="43"/>
      <c r="C33" s="49">
        <v>312408.5</v>
      </c>
      <c r="D33" s="49">
        <f>H33+L33+Q33+U33</f>
        <v>311669.74</v>
      </c>
      <c r="E33" s="52">
        <v>23344.94</v>
      </c>
      <c r="F33" s="52">
        <v>24092.2</v>
      </c>
      <c r="G33" s="52">
        <v>23442.5</v>
      </c>
      <c r="H33" s="50">
        <f t="shared" si="2"/>
        <v>70879.64</v>
      </c>
      <c r="I33" s="49">
        <v>23368.1</v>
      </c>
      <c r="J33" s="49">
        <v>55944.3</v>
      </c>
      <c r="K33" s="49">
        <v>22556.1</v>
      </c>
      <c r="L33" s="50">
        <f>I33+J33+K33</f>
        <v>101868.5</v>
      </c>
      <c r="M33" s="49">
        <v>21364.4</v>
      </c>
      <c r="N33" s="49">
        <v>16820.3</v>
      </c>
      <c r="O33" s="49">
        <v>20069.2</v>
      </c>
      <c r="P33" s="49"/>
      <c r="Q33" s="50">
        <f t="shared" si="4"/>
        <v>58253.899999999994</v>
      </c>
      <c r="R33" s="49">
        <v>19207.9</v>
      </c>
      <c r="S33" s="49">
        <v>31414.2</v>
      </c>
      <c r="T33" s="49">
        <v>30045.6</v>
      </c>
      <c r="U33" s="50">
        <f t="shared" si="5"/>
        <v>80667.70000000001</v>
      </c>
      <c r="V33" s="37"/>
    </row>
    <row r="34" spans="1:22" s="38" customFormat="1" ht="36.75" customHeight="1">
      <c r="A34" s="36" t="s">
        <v>87</v>
      </c>
      <c r="B34" s="43"/>
      <c r="C34" s="49">
        <v>74868</v>
      </c>
      <c r="D34" s="49">
        <f t="shared" si="1"/>
        <v>71064.5</v>
      </c>
      <c r="E34" s="52">
        <v>5910</v>
      </c>
      <c r="F34" s="52">
        <v>6802.2</v>
      </c>
      <c r="G34" s="52">
        <v>5927.9</v>
      </c>
      <c r="H34" s="50">
        <f t="shared" si="2"/>
        <v>18640.1</v>
      </c>
      <c r="I34" s="49">
        <v>11811.3</v>
      </c>
      <c r="J34" s="49">
        <v>1839.9</v>
      </c>
      <c r="K34" s="49">
        <v>10109.2</v>
      </c>
      <c r="L34" s="50">
        <f>I34+J34+K34</f>
        <v>23760.4</v>
      </c>
      <c r="M34" s="49">
        <v>5243.9</v>
      </c>
      <c r="N34" s="49">
        <v>4353</v>
      </c>
      <c r="O34" s="49">
        <v>4856.8</v>
      </c>
      <c r="P34" s="49"/>
      <c r="Q34" s="50">
        <f t="shared" si="4"/>
        <v>14453.7</v>
      </c>
      <c r="R34" s="49">
        <v>7577.8</v>
      </c>
      <c r="S34" s="49">
        <v>4909.5</v>
      </c>
      <c r="T34" s="49">
        <v>1723</v>
      </c>
      <c r="U34" s="50">
        <f t="shared" si="5"/>
        <v>14210.3</v>
      </c>
      <c r="V34" s="37"/>
    </row>
    <row r="35" spans="1:22" s="38" customFormat="1" ht="25.5" customHeight="1">
      <c r="A35" s="36" t="s">
        <v>103</v>
      </c>
      <c r="B35" s="43"/>
      <c r="C35" s="49">
        <v>285</v>
      </c>
      <c r="D35" s="49">
        <f>H35+L35+Q35+U35</f>
        <v>285</v>
      </c>
      <c r="E35" s="52">
        <v>95</v>
      </c>
      <c r="F35" s="52">
        <v>190</v>
      </c>
      <c r="G35" s="52">
        <v>0</v>
      </c>
      <c r="H35" s="50">
        <f>E35+F35+G35</f>
        <v>285</v>
      </c>
      <c r="I35" s="49">
        <v>27.7</v>
      </c>
      <c r="J35" s="49">
        <v>-27.7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105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C39+C45+C51+C57+C63+C42</f>
        <v>1074152.3</v>
      </c>
      <c r="D37" s="50">
        <f>D39+D45+D51+D57+D63</f>
        <v>1051175.48</v>
      </c>
      <c r="E37" s="50">
        <f>E39+E45+E51+E57+E63</f>
        <v>116432.67000000001</v>
      </c>
      <c r="F37" s="50">
        <f>F39+F45+F51+F57+F63</f>
        <v>127675.15</v>
      </c>
      <c r="G37" s="50">
        <f>G39+G45+G51+G57+G63</f>
        <v>72246.48</v>
      </c>
      <c r="H37" s="50">
        <f t="shared" si="2"/>
        <v>316354.3</v>
      </c>
      <c r="I37" s="50">
        <f>I39+I45+I51+I57+I63</f>
        <v>77996.23</v>
      </c>
      <c r="J37" s="50">
        <f>J39+J45+J51+J57+J63</f>
        <v>69335.86</v>
      </c>
      <c r="K37" s="50">
        <f>K39+K45+K51+K57+K63</f>
        <v>94787.58</v>
      </c>
      <c r="L37" s="50">
        <f t="shared" si="3"/>
        <v>242119.66999999998</v>
      </c>
      <c r="M37" s="50">
        <f>M39+M45+M51+M57+M63</f>
        <v>78082.62</v>
      </c>
      <c r="N37" s="50">
        <f>N39+N45+N51+N57+N63</f>
        <v>51733.44</v>
      </c>
      <c r="O37" s="50">
        <f>O39+O45+O51+O57+O63</f>
        <v>62143.78999999999</v>
      </c>
      <c r="P37" s="50"/>
      <c r="Q37" s="50">
        <f t="shared" si="4"/>
        <v>191959.84999999998</v>
      </c>
      <c r="R37" s="50">
        <f>R39+R45+R51+R57+R63</f>
        <v>79474.26000000001</v>
      </c>
      <c r="S37" s="50">
        <f>S39+S45+S51+S57+S63</f>
        <v>91771.73999999999</v>
      </c>
      <c r="T37" s="50">
        <f>T39+T45+T51+T63+T58</f>
        <v>129495.66</v>
      </c>
      <c r="U37" s="50">
        <f t="shared" si="5"/>
        <v>300741.66000000003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</f>
        <v>26296.9</v>
      </c>
      <c r="D39" s="50">
        <f>D40+D41+D42+D43+D44</f>
        <v>38268.799999999996</v>
      </c>
      <c r="E39" s="50">
        <f>E40+E41+E42+E43</f>
        <v>0</v>
      </c>
      <c r="F39" s="50">
        <f>F40+F41+F42+F43</f>
        <v>5</v>
      </c>
      <c r="G39" s="50">
        <f>G40+G41+G42+G43</f>
        <v>5319</v>
      </c>
      <c r="H39" s="50">
        <f aca="true" t="shared" si="6" ref="H39:H70">E39+F39+G39</f>
        <v>5324</v>
      </c>
      <c r="I39" s="50">
        <f>I40+I41+I42+I43+I44</f>
        <v>2461.2</v>
      </c>
      <c r="J39" s="50">
        <f>J40+J41+J42+J43+J44</f>
        <v>2889</v>
      </c>
      <c r="K39" s="50">
        <f>K40+K41+K42+K43</f>
        <v>7828.4</v>
      </c>
      <c r="L39" s="50">
        <f aca="true" t="shared" si="7" ref="L39:L70">I39+J39+K39</f>
        <v>13178.599999999999</v>
      </c>
      <c r="M39" s="50">
        <f>M40+M41+M42+M43</f>
        <v>3303.4</v>
      </c>
      <c r="N39" s="50">
        <f>N40+N41+N42+N43</f>
        <v>6.5</v>
      </c>
      <c r="O39" s="50">
        <f>O40+O41+O42+O43</f>
        <v>1010.6</v>
      </c>
      <c r="P39" s="50"/>
      <c r="Q39" s="50">
        <f aca="true" t="shared" si="8" ref="Q39:Q70">M39+N39+O39</f>
        <v>4320.5</v>
      </c>
      <c r="R39" s="50">
        <f>R40+R41+R42+R43+R44</f>
        <v>8435.8</v>
      </c>
      <c r="S39" s="50">
        <f>S40+S41+S42+S43+S44</f>
        <v>1402.2</v>
      </c>
      <c r="T39" s="50">
        <f>T40+T41+T42+T43</f>
        <v>5607.700000000001</v>
      </c>
      <c r="U39" s="50">
        <f aca="true" t="shared" si="9" ref="U39:U70">R39+S39+T39</f>
        <v>15445.7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26296.9</v>
      </c>
      <c r="D41" s="50">
        <f>H41+L41+Q41+U41</f>
        <v>33140.2</v>
      </c>
      <c r="E41" s="50"/>
      <c r="F41" s="50">
        <v>5</v>
      </c>
      <c r="G41" s="50">
        <v>5319</v>
      </c>
      <c r="H41" s="50">
        <f t="shared" si="6"/>
        <v>5324</v>
      </c>
      <c r="I41" s="50">
        <v>2461.2</v>
      </c>
      <c r="J41" s="50">
        <v>2889</v>
      </c>
      <c r="K41" s="50">
        <v>7828.4</v>
      </c>
      <c r="L41" s="50">
        <f t="shared" si="7"/>
        <v>13178.599999999999</v>
      </c>
      <c r="M41" s="50">
        <v>3303.4</v>
      </c>
      <c r="N41" s="50">
        <v>6.5</v>
      </c>
      <c r="O41" s="50">
        <v>1010.6</v>
      </c>
      <c r="P41" s="50"/>
      <c r="Q41" s="50">
        <f t="shared" si="8"/>
        <v>4320.5</v>
      </c>
      <c r="R41" s="50">
        <v>8435.8</v>
      </c>
      <c r="S41" s="50">
        <v>1402.2</v>
      </c>
      <c r="T41" s="50">
        <v>479.1</v>
      </c>
      <c r="U41" s="50">
        <f t="shared" si="9"/>
        <v>10317.1</v>
      </c>
      <c r="V41" s="39"/>
    </row>
    <row r="42" spans="1:22" s="38" customFormat="1" ht="36" customHeight="1">
      <c r="A42" s="36" t="s">
        <v>86</v>
      </c>
      <c r="B42" s="44"/>
      <c r="C42" s="50">
        <v>5128.6</v>
      </c>
      <c r="D42" s="50">
        <f t="shared" si="10"/>
        <v>5128.6</v>
      </c>
      <c r="E42" s="50"/>
      <c r="F42" s="50"/>
      <c r="G42" s="50"/>
      <c r="H42" s="50">
        <f t="shared" si="6"/>
        <v>0</v>
      </c>
      <c r="I42" s="50"/>
      <c r="J42" s="50"/>
      <c r="K42" s="50"/>
      <c r="L42" s="50">
        <f t="shared" si="7"/>
        <v>0</v>
      </c>
      <c r="M42" s="50"/>
      <c r="N42" s="50"/>
      <c r="O42" s="50"/>
      <c r="P42" s="50"/>
      <c r="Q42" s="50">
        <f t="shared" si="8"/>
        <v>0</v>
      </c>
      <c r="R42" s="50"/>
      <c r="S42" s="50"/>
      <c r="T42" s="50">
        <v>5128.6</v>
      </c>
      <c r="U42" s="50">
        <f t="shared" si="9"/>
        <v>5128.6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207787.1</v>
      </c>
      <c r="D45" s="50">
        <f>D46+D47+D48+D49+D50</f>
        <v>206466.90000000002</v>
      </c>
      <c r="E45" s="50">
        <f>E46+E47+E48+E49</f>
        <v>83367.8</v>
      </c>
      <c r="F45" s="50">
        <f>F46+F47+F48+F49</f>
        <v>63953.9</v>
      </c>
      <c r="G45" s="50">
        <f>G46+G47+G48+G49</f>
        <v>3604.9</v>
      </c>
      <c r="H45" s="50">
        <f t="shared" si="6"/>
        <v>150926.6</v>
      </c>
      <c r="I45" s="50">
        <f>I46+I47+I48+I49</f>
        <v>1297</v>
      </c>
      <c r="J45" s="50">
        <f>J46+J47+J48+J49</f>
        <v>16216.9</v>
      </c>
      <c r="K45" s="50">
        <f>K46+K47+K48+K49</f>
        <v>5934.4</v>
      </c>
      <c r="L45" s="50">
        <f t="shared" si="7"/>
        <v>23448.300000000003</v>
      </c>
      <c r="M45" s="50">
        <f>M46+M47+M48+M49</f>
        <v>5432.8</v>
      </c>
      <c r="N45" s="50">
        <f>N46+N47+N48+N49</f>
        <v>4403.7</v>
      </c>
      <c r="O45" s="50">
        <f>O46+O47+O48+O49</f>
        <v>2756</v>
      </c>
      <c r="P45" s="50"/>
      <c r="Q45" s="50">
        <f t="shared" si="8"/>
        <v>12592.5</v>
      </c>
      <c r="R45" s="50">
        <f>R46+R47+R48+R49</f>
        <v>1695</v>
      </c>
      <c r="S45" s="50">
        <f>S46+S47+S48+S49</f>
        <v>6483</v>
      </c>
      <c r="T45" s="50">
        <f>T46+T47+T48+T49</f>
        <v>11321.5</v>
      </c>
      <c r="U45" s="50">
        <f t="shared" si="9"/>
        <v>19499.5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207787.1</v>
      </c>
      <c r="D46" s="50">
        <f t="shared" si="10"/>
        <v>206466.90000000002</v>
      </c>
      <c r="E46" s="50">
        <v>83367.8</v>
      </c>
      <c r="F46" s="50">
        <v>63953.9</v>
      </c>
      <c r="G46" s="50">
        <v>3604.9</v>
      </c>
      <c r="H46" s="50">
        <f t="shared" si="6"/>
        <v>150926.6</v>
      </c>
      <c r="I46" s="50">
        <v>1297</v>
      </c>
      <c r="J46" s="50">
        <v>16216.9</v>
      </c>
      <c r="K46" s="50">
        <v>5934.4</v>
      </c>
      <c r="L46" s="50">
        <f t="shared" si="7"/>
        <v>23448.300000000003</v>
      </c>
      <c r="M46" s="50">
        <v>5432.8</v>
      </c>
      <c r="N46" s="50">
        <v>4403.7</v>
      </c>
      <c r="O46" s="50">
        <v>2756</v>
      </c>
      <c r="P46" s="50"/>
      <c r="Q46" s="50">
        <f t="shared" si="8"/>
        <v>12592.5</v>
      </c>
      <c r="R46" s="50">
        <v>1695</v>
      </c>
      <c r="S46" s="50">
        <v>6483</v>
      </c>
      <c r="T46" s="50">
        <v>11321.5</v>
      </c>
      <c r="U46" s="50">
        <f t="shared" si="9"/>
        <v>19499.5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577879.7</v>
      </c>
      <c r="D51" s="50">
        <f>D52+D53+D54+D55+D56</f>
        <v>572784.4199999999</v>
      </c>
      <c r="E51" s="50">
        <f>E52+E53+E54+E55</f>
        <v>22034.15</v>
      </c>
      <c r="F51" s="50">
        <f>F52+F53+F54+F55</f>
        <v>47440.09</v>
      </c>
      <c r="G51" s="50">
        <f>G52+G53+G54+G55</f>
        <v>43320.049999999996</v>
      </c>
      <c r="H51" s="50">
        <f t="shared" si="6"/>
        <v>112794.28999999998</v>
      </c>
      <c r="I51" s="50">
        <f>I52+I53+I54+I55</f>
        <v>54317.96</v>
      </c>
      <c r="J51" s="50">
        <f>J52+J53+J54+J55</f>
        <v>37363.25</v>
      </c>
      <c r="K51" s="50">
        <f>K52+K53+K54+K55</f>
        <v>62830.43</v>
      </c>
      <c r="L51" s="50">
        <f t="shared" si="7"/>
        <v>154511.63999999998</v>
      </c>
      <c r="M51" s="50">
        <f>M52+M53+M54+M55</f>
        <v>47554.82</v>
      </c>
      <c r="N51" s="50">
        <f>N52+N53+N54+N55</f>
        <v>29541.5</v>
      </c>
      <c r="O51" s="50">
        <f>O52+O53+O54+O55</f>
        <v>37804.77</v>
      </c>
      <c r="P51" s="50"/>
      <c r="Q51" s="50">
        <f t="shared" si="8"/>
        <v>114901.09</v>
      </c>
      <c r="R51" s="50">
        <f>R52+R53+R54+R55</f>
        <v>50186.850000000006</v>
      </c>
      <c r="S51" s="50">
        <f>S52+S53+S54+S55</f>
        <v>60239.25</v>
      </c>
      <c r="T51" s="50">
        <f>T52+T53+T54+T55</f>
        <v>80151.3</v>
      </c>
      <c r="U51" s="50">
        <f t="shared" si="9"/>
        <v>190577.40000000002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479764.6</v>
      </c>
      <c r="D54" s="50">
        <f t="shared" si="10"/>
        <v>478263.22</v>
      </c>
      <c r="E54" s="50">
        <v>15739.15</v>
      </c>
      <c r="F54" s="50">
        <v>37217.09</v>
      </c>
      <c r="G54" s="50">
        <v>36504.45</v>
      </c>
      <c r="H54" s="50">
        <f t="shared" si="6"/>
        <v>89460.69</v>
      </c>
      <c r="I54" s="50">
        <v>38912.86</v>
      </c>
      <c r="J54" s="50">
        <v>33213.75</v>
      </c>
      <c r="K54" s="50">
        <v>50521.83</v>
      </c>
      <c r="L54" s="50">
        <f t="shared" si="7"/>
        <v>122648.44</v>
      </c>
      <c r="M54" s="50">
        <v>40269.12</v>
      </c>
      <c r="N54" s="50">
        <v>23789.8</v>
      </c>
      <c r="O54" s="50">
        <v>31877.07</v>
      </c>
      <c r="P54" s="50"/>
      <c r="Q54" s="50">
        <f t="shared" si="8"/>
        <v>95935.98999999999</v>
      </c>
      <c r="R54" s="50">
        <v>41936.05</v>
      </c>
      <c r="S54" s="50">
        <v>53460.75</v>
      </c>
      <c r="T54" s="50">
        <v>74821.3</v>
      </c>
      <c r="U54" s="50">
        <f t="shared" si="9"/>
        <v>170218.1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98115.1</v>
      </c>
      <c r="D55" s="50">
        <f t="shared" si="10"/>
        <v>94521.2</v>
      </c>
      <c r="E55" s="50">
        <v>6295</v>
      </c>
      <c r="F55" s="50">
        <v>10223</v>
      </c>
      <c r="G55" s="50">
        <v>6815.6</v>
      </c>
      <c r="H55" s="50">
        <f t="shared" si="6"/>
        <v>23333.6</v>
      </c>
      <c r="I55" s="50">
        <v>15405.1</v>
      </c>
      <c r="J55" s="50">
        <v>4149.5</v>
      </c>
      <c r="K55" s="50">
        <v>12308.6</v>
      </c>
      <c r="L55" s="50">
        <f t="shared" si="7"/>
        <v>31863.199999999997</v>
      </c>
      <c r="M55" s="50">
        <v>7285.7</v>
      </c>
      <c r="N55" s="50">
        <v>5751.7</v>
      </c>
      <c r="O55" s="50">
        <v>5927.7</v>
      </c>
      <c r="P55" s="50"/>
      <c r="Q55" s="50">
        <f t="shared" si="8"/>
        <v>18965.1</v>
      </c>
      <c r="R55" s="50">
        <v>8250.8</v>
      </c>
      <c r="S55" s="50">
        <v>6778.5</v>
      </c>
      <c r="T55" s="50">
        <v>5330</v>
      </c>
      <c r="U55" s="50">
        <f t="shared" si="9"/>
        <v>20359.3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257060</v>
      </c>
      <c r="D63" s="50">
        <f>D64+D65+D66+D67+D68+D69</f>
        <v>233655.36</v>
      </c>
      <c r="E63" s="50">
        <f>E64+E65+E66+E67+E68+E69</f>
        <v>11030.72</v>
      </c>
      <c r="F63" s="50">
        <f>F64+F65+F66+F67+F68+F69</f>
        <v>16276.159999999998</v>
      </c>
      <c r="G63" s="50">
        <f>G64+G65+G66+G67+G68+G69</f>
        <v>20002.53</v>
      </c>
      <c r="H63" s="50">
        <f t="shared" si="6"/>
        <v>47309.409999999996</v>
      </c>
      <c r="I63" s="50">
        <f>I64+I65+I66+I67+I68+I69</f>
        <v>19920.07</v>
      </c>
      <c r="J63" s="50">
        <f>J64+J65+J66+J67+J68+J69</f>
        <v>12866.710000000001</v>
      </c>
      <c r="K63" s="50">
        <f>K64+K65+K66+K67+K68+K69</f>
        <v>18194.350000000002</v>
      </c>
      <c r="L63" s="50">
        <f t="shared" si="7"/>
        <v>50981.130000000005</v>
      </c>
      <c r="M63" s="50">
        <f>M64+M65+M66+M67+M68+M69</f>
        <v>21791.6</v>
      </c>
      <c r="N63" s="50">
        <f>N64+N65+N66+N67+N68+N69</f>
        <v>17781.74</v>
      </c>
      <c r="O63" s="50">
        <f>O64+O65+O66+O67+O68+O69</f>
        <v>20572.42</v>
      </c>
      <c r="P63" s="50"/>
      <c r="Q63" s="50">
        <f t="shared" si="8"/>
        <v>60145.759999999995</v>
      </c>
      <c r="R63" s="50">
        <f>R64+R65+R66+R67+R68+R69</f>
        <v>19156.609999999997</v>
      </c>
      <c r="S63" s="50">
        <f>S64+S65+S66+S67+S68+S69</f>
        <v>23647.29</v>
      </c>
      <c r="T63" s="50">
        <f>T64+T65+T66+T67+T68+T69</f>
        <v>32415.16</v>
      </c>
      <c r="U63" s="50">
        <f t="shared" si="9"/>
        <v>75219.06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10029.5</v>
      </c>
      <c r="D64" s="50">
        <f aca="true" t="shared" si="11" ref="D64:D69">H64+L64+Q64+U64</f>
        <v>10029.5</v>
      </c>
      <c r="E64" s="50">
        <v>240</v>
      </c>
      <c r="F64" s="50">
        <v>717.7</v>
      </c>
      <c r="G64" s="50">
        <v>747.8</v>
      </c>
      <c r="H64" s="50">
        <f t="shared" si="6"/>
        <v>1705.5</v>
      </c>
      <c r="I64" s="50">
        <v>1295.4</v>
      </c>
      <c r="J64" s="50">
        <v>367.1</v>
      </c>
      <c r="K64" s="50">
        <v>915.7</v>
      </c>
      <c r="L64" s="50">
        <f t="shared" si="7"/>
        <v>2578.2</v>
      </c>
      <c r="M64" s="50">
        <v>987.8</v>
      </c>
      <c r="N64" s="50">
        <v>772.3</v>
      </c>
      <c r="O64" s="50">
        <v>886</v>
      </c>
      <c r="P64" s="50"/>
      <c r="Q64" s="50">
        <f t="shared" si="8"/>
        <v>2646.1</v>
      </c>
      <c r="R64" s="50">
        <v>1147.4</v>
      </c>
      <c r="S64" s="50">
        <v>328.5</v>
      </c>
      <c r="T64" s="50">
        <v>1623.8</v>
      </c>
      <c r="U64" s="50">
        <f t="shared" si="9"/>
        <v>3099.7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139033.3</v>
      </c>
      <c r="D65" s="50">
        <f t="shared" si="11"/>
        <v>118136.5</v>
      </c>
      <c r="E65" s="50">
        <v>5849.2</v>
      </c>
      <c r="F65" s="50">
        <v>6163.5</v>
      </c>
      <c r="G65" s="50">
        <v>10499.1</v>
      </c>
      <c r="H65" s="50">
        <f t="shared" si="6"/>
        <v>22511.800000000003</v>
      </c>
      <c r="I65" s="50">
        <v>9216</v>
      </c>
      <c r="J65" s="50">
        <v>3786.3</v>
      </c>
      <c r="K65" s="50">
        <v>7612.9</v>
      </c>
      <c r="L65" s="50">
        <f t="shared" si="7"/>
        <v>20615.199999999997</v>
      </c>
      <c r="M65" s="50">
        <v>12125.2</v>
      </c>
      <c r="N65" s="50">
        <v>9813.7</v>
      </c>
      <c r="O65" s="50">
        <v>12524.5</v>
      </c>
      <c r="P65" s="50"/>
      <c r="Q65" s="50">
        <f>M65+N65+O65</f>
        <v>34463.4</v>
      </c>
      <c r="R65" s="50">
        <v>9809.4</v>
      </c>
      <c r="S65" s="50">
        <v>9608.7</v>
      </c>
      <c r="T65" s="50">
        <v>21128</v>
      </c>
      <c r="U65" s="50">
        <f t="shared" si="9"/>
        <v>40546.1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99336.2</v>
      </c>
      <c r="D66" s="50">
        <f t="shared" si="11"/>
        <v>96968.36</v>
      </c>
      <c r="E66" s="50">
        <v>4702.42</v>
      </c>
      <c r="F66" s="50">
        <v>8495.56</v>
      </c>
      <c r="G66" s="50">
        <v>8474.03</v>
      </c>
      <c r="H66" s="50">
        <f t="shared" si="6"/>
        <v>21672.010000000002</v>
      </c>
      <c r="I66" s="50">
        <v>8558.17</v>
      </c>
      <c r="J66" s="50">
        <v>8111.61</v>
      </c>
      <c r="K66" s="50">
        <v>8972.85</v>
      </c>
      <c r="L66" s="50">
        <f>I66+J66+K66</f>
        <v>25642.629999999997</v>
      </c>
      <c r="M66" s="50">
        <v>7878</v>
      </c>
      <c r="N66" s="50">
        <v>6585.64</v>
      </c>
      <c r="O66" s="50">
        <v>6504.02</v>
      </c>
      <c r="P66" s="50"/>
      <c r="Q66" s="50">
        <f t="shared" si="8"/>
        <v>20967.66</v>
      </c>
      <c r="R66" s="50">
        <v>7613.01</v>
      </c>
      <c r="S66" s="50">
        <v>13096.49</v>
      </c>
      <c r="T66" s="50">
        <v>7976.56</v>
      </c>
      <c r="U66" s="50">
        <f t="shared" si="9"/>
        <v>28686.06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7145.7</v>
      </c>
      <c r="D67" s="50">
        <f t="shared" si="11"/>
        <v>7005.700000000001</v>
      </c>
      <c r="E67" s="50">
        <v>206.5</v>
      </c>
      <c r="F67" s="50">
        <v>802.5</v>
      </c>
      <c r="G67" s="50">
        <v>180</v>
      </c>
      <c r="H67" s="50">
        <f>E67+F67+G67</f>
        <v>1189</v>
      </c>
      <c r="I67" s="50">
        <v>661.4</v>
      </c>
      <c r="J67" s="50">
        <v>536.7</v>
      </c>
      <c r="K67" s="50">
        <v>575.9</v>
      </c>
      <c r="L67" s="50">
        <f t="shared" si="7"/>
        <v>1774</v>
      </c>
      <c r="M67" s="50">
        <v>499.6</v>
      </c>
      <c r="N67" s="50">
        <v>484.9</v>
      </c>
      <c r="O67" s="50">
        <v>536.6</v>
      </c>
      <c r="P67" s="50"/>
      <c r="Q67" s="50">
        <f t="shared" si="8"/>
        <v>1521.1</v>
      </c>
      <c r="R67" s="50">
        <v>500.5</v>
      </c>
      <c r="S67" s="50">
        <v>512.6</v>
      </c>
      <c r="T67" s="50">
        <v>1508.5</v>
      </c>
      <c r="U67" s="50">
        <f t="shared" si="9"/>
        <v>2521.6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1304.3</v>
      </c>
      <c r="D68" s="50">
        <f t="shared" si="11"/>
        <v>1304.3000000000002</v>
      </c>
      <c r="E68" s="50">
        <v>32.6</v>
      </c>
      <c r="F68" s="50">
        <v>96.9</v>
      </c>
      <c r="G68" s="50">
        <v>101.6</v>
      </c>
      <c r="H68" s="50">
        <f>E68+F68+G68</f>
        <v>231.1</v>
      </c>
      <c r="I68" s="50">
        <v>189.1</v>
      </c>
      <c r="J68" s="50">
        <v>65</v>
      </c>
      <c r="K68" s="50">
        <v>117</v>
      </c>
      <c r="L68" s="50">
        <f>I68+J68+K68</f>
        <v>371.1</v>
      </c>
      <c r="M68" s="50">
        <v>90</v>
      </c>
      <c r="N68" s="50">
        <v>125.2</v>
      </c>
      <c r="O68" s="50">
        <v>121.3</v>
      </c>
      <c r="P68" s="50"/>
      <c r="Q68" s="50">
        <f>M68+N68+O68</f>
        <v>336.5</v>
      </c>
      <c r="R68" s="50">
        <v>86.3</v>
      </c>
      <c r="S68" s="50">
        <v>101</v>
      </c>
      <c r="T68" s="50">
        <v>178.3</v>
      </c>
      <c r="U68" s="50">
        <f>R68+S68+T68</f>
        <v>365.6</v>
      </c>
      <c r="V68" s="39"/>
      <c r="W68" s="40"/>
    </row>
    <row r="69" spans="1:23" s="38" customFormat="1" ht="28.5" customHeight="1">
      <c r="A69" s="36" t="s">
        <v>105</v>
      </c>
      <c r="B69" s="44"/>
      <c r="C69" s="50">
        <v>211</v>
      </c>
      <c r="D69" s="50">
        <f t="shared" si="11"/>
        <v>211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211</v>
      </c>
      <c r="N69" s="50">
        <v>0</v>
      </c>
      <c r="O69" s="50">
        <v>0</v>
      </c>
      <c r="P69" s="50"/>
      <c r="Q69" s="50">
        <f>M69+N69+O69</f>
        <v>211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-81411.30000000005</v>
      </c>
      <c r="D70" s="50">
        <f>D21-D37</f>
        <v>-63325.28000000003</v>
      </c>
      <c r="E70" s="50">
        <f aca="true" t="shared" si="12" ref="E70:T70">E21-E37</f>
        <v>-14414.430000000022</v>
      </c>
      <c r="F70" s="50">
        <f t="shared" si="12"/>
        <v>-20224.25</v>
      </c>
      <c r="G70" s="50">
        <f t="shared" si="12"/>
        <v>-689.3799999999901</v>
      </c>
      <c r="H70" s="50">
        <f t="shared" si="6"/>
        <v>-35328.06000000001</v>
      </c>
      <c r="I70" s="50">
        <f t="shared" si="12"/>
        <v>-10629.059999999998</v>
      </c>
      <c r="J70" s="50">
        <f t="shared" si="12"/>
        <v>43581.34</v>
      </c>
      <c r="K70" s="50">
        <f t="shared" si="12"/>
        <v>-20097.179999999993</v>
      </c>
      <c r="L70" s="50">
        <f t="shared" si="7"/>
        <v>12855.100000000006</v>
      </c>
      <c r="M70" s="50">
        <f t="shared" si="12"/>
        <v>2847.040000000008</v>
      </c>
      <c r="N70" s="50">
        <f t="shared" si="12"/>
        <v>1722.1600000000035</v>
      </c>
      <c r="O70" s="50">
        <f t="shared" si="12"/>
        <v>-1567.3399999999892</v>
      </c>
      <c r="P70" s="50">
        <f t="shared" si="12"/>
        <v>730962.7199999999</v>
      </c>
      <c r="Q70" s="50">
        <f t="shared" si="8"/>
        <v>3001.8600000000224</v>
      </c>
      <c r="R70" s="50">
        <f t="shared" si="12"/>
        <v>10110.64</v>
      </c>
      <c r="S70" s="50">
        <f t="shared" si="12"/>
        <v>-13505.23999999999</v>
      </c>
      <c r="T70" s="50">
        <f t="shared" si="12"/>
        <v>-40459.58</v>
      </c>
      <c r="U70" s="50">
        <f t="shared" si="9"/>
        <v>-43854.17999999999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81411.30000000005</v>
      </c>
      <c r="D71" s="50">
        <f t="shared" si="13"/>
        <v>63325.320000000065</v>
      </c>
      <c r="E71" s="50">
        <f t="shared" si="13"/>
        <v>14414.430000000022</v>
      </c>
      <c r="F71" s="50">
        <f t="shared" si="13"/>
        <v>20224.25</v>
      </c>
      <c r="G71" s="50">
        <f t="shared" si="13"/>
        <v>689.3800000000047</v>
      </c>
      <c r="H71" s="50">
        <f aca="true" t="shared" si="14" ref="H71:H76">H77+H89</f>
        <v>35328.060000000056</v>
      </c>
      <c r="I71" s="50">
        <f aca="true" t="shared" si="15" ref="I71:O71">I77+I89</f>
        <v>10629.060000000012</v>
      </c>
      <c r="J71" s="50">
        <f t="shared" si="15"/>
        <v>-43581.34</v>
      </c>
      <c r="K71" s="50">
        <f t="shared" si="15"/>
        <v>20097.180000000008</v>
      </c>
      <c r="L71" s="50">
        <f t="shared" si="15"/>
        <v>-12855.099999999948</v>
      </c>
      <c r="M71" s="50">
        <f t="shared" si="15"/>
        <v>-2847.0399999999936</v>
      </c>
      <c r="N71" s="50">
        <f t="shared" si="15"/>
        <v>-1722.1399999999994</v>
      </c>
      <c r="O71" s="50">
        <f t="shared" si="15"/>
        <v>1567.3400000000038</v>
      </c>
      <c r="P71" s="50"/>
      <c r="Q71" s="50">
        <f aca="true" t="shared" si="16" ref="Q71:U76">Q77+Q89</f>
        <v>-3001.8399999999965</v>
      </c>
      <c r="R71" s="50">
        <f t="shared" si="16"/>
        <v>-10110.639999999985</v>
      </c>
      <c r="S71" s="50">
        <f t="shared" si="16"/>
        <v>13505.24000000002</v>
      </c>
      <c r="T71" s="50">
        <f t="shared" si="16"/>
        <v>40459.59999999999</v>
      </c>
      <c r="U71" s="50">
        <f t="shared" si="16"/>
        <v>43854.20000000007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-82018.4</v>
      </c>
      <c r="D72" s="50">
        <f t="shared" si="13"/>
        <v>-82360.79999999999</v>
      </c>
      <c r="E72" s="50">
        <f t="shared" si="13"/>
        <v>27564.4</v>
      </c>
      <c r="F72" s="50">
        <f t="shared" si="13"/>
        <v>6506.199999999997</v>
      </c>
      <c r="G72" s="50">
        <f t="shared" si="13"/>
        <v>-10890.2</v>
      </c>
      <c r="H72" s="50">
        <f t="shared" si="14"/>
        <v>23180.40000000001</v>
      </c>
      <c r="I72" s="50">
        <f aca="true" t="shared" si="17" ref="I72:O72">I78+I90</f>
        <v>-3900.6</v>
      </c>
      <c r="J72" s="50">
        <f t="shared" si="17"/>
        <v>-17587.4</v>
      </c>
      <c r="K72" s="50">
        <f t="shared" si="17"/>
        <v>-10081.4</v>
      </c>
      <c r="L72" s="50">
        <f t="shared" si="17"/>
        <v>-31569.4</v>
      </c>
      <c r="M72" s="50">
        <f t="shared" si="17"/>
        <v>-17031.199999999997</v>
      </c>
      <c r="N72" s="50">
        <f t="shared" si="17"/>
        <v>-6948</v>
      </c>
      <c r="O72" s="50">
        <f t="shared" si="17"/>
        <v>-9861</v>
      </c>
      <c r="P72" s="50"/>
      <c r="Q72" s="50">
        <f t="shared" si="16"/>
        <v>-33840.200000000004</v>
      </c>
      <c r="R72" s="50">
        <f t="shared" si="16"/>
        <v>-28237.6</v>
      </c>
      <c r="S72" s="50">
        <f t="shared" si="16"/>
        <v>-10570.5</v>
      </c>
      <c r="T72" s="50">
        <f t="shared" si="16"/>
        <v>-1323.5</v>
      </c>
      <c r="U72" s="50">
        <f t="shared" si="16"/>
        <v>-40131.600000000006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-34932.79999999999</v>
      </c>
      <c r="D73" s="50">
        <f t="shared" si="13"/>
        <v>-51420.79999999999</v>
      </c>
      <c r="E73" s="50">
        <f t="shared" si="13"/>
        <v>-6217.599999999999</v>
      </c>
      <c r="F73" s="50">
        <f t="shared" si="13"/>
        <v>-8106.9</v>
      </c>
      <c r="G73" s="50">
        <f t="shared" si="13"/>
        <v>1132.5</v>
      </c>
      <c r="H73" s="50">
        <f t="shared" si="14"/>
        <v>-13191.999999999993</v>
      </c>
      <c r="I73" s="50">
        <f aca="true" t="shared" si="18" ref="I73:O73">I79+I91</f>
        <v>-7072.5</v>
      </c>
      <c r="J73" s="50">
        <f t="shared" si="18"/>
        <v>-7600.8</v>
      </c>
      <c r="K73" s="50">
        <f t="shared" si="18"/>
        <v>135.89999999999964</v>
      </c>
      <c r="L73" s="50">
        <f t="shared" si="18"/>
        <v>-14537.400000000001</v>
      </c>
      <c r="M73" s="50">
        <f t="shared" si="18"/>
        <v>-3590.199999999999</v>
      </c>
      <c r="N73" s="50">
        <f t="shared" si="18"/>
        <v>-4444.199999999999</v>
      </c>
      <c r="O73" s="50">
        <f t="shared" si="18"/>
        <v>-1364.7999999999993</v>
      </c>
      <c r="P73" s="50"/>
      <c r="Q73" s="50">
        <f t="shared" si="16"/>
        <v>-9399.199999999997</v>
      </c>
      <c r="R73" s="50">
        <f t="shared" si="16"/>
        <v>-1708.3999999999978</v>
      </c>
      <c r="S73" s="50">
        <f t="shared" si="16"/>
        <v>-7025.1</v>
      </c>
      <c r="T73" s="50">
        <f t="shared" si="16"/>
        <v>-5558.700000000001</v>
      </c>
      <c r="U73" s="50">
        <f t="shared" si="16"/>
        <v>-14292.199999999997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477208.72</v>
      </c>
      <c r="E74" s="50">
        <f t="shared" si="13"/>
        <v>15883.47</v>
      </c>
      <c r="F74" s="50">
        <f t="shared" si="13"/>
        <v>41788.75</v>
      </c>
      <c r="G74" s="50">
        <f t="shared" si="13"/>
        <v>32720.280000000002</v>
      </c>
      <c r="H74" s="50">
        <f t="shared" si="14"/>
        <v>90392.50000000001</v>
      </c>
      <c r="I74" s="50">
        <f aca="true" t="shared" si="19" ref="I74:O74">I80+I92</f>
        <v>40632.43</v>
      </c>
      <c r="J74" s="50">
        <f t="shared" si="19"/>
        <v>34612.16</v>
      </c>
      <c r="K74" s="50">
        <f t="shared" si="19"/>
        <v>49706.68</v>
      </c>
      <c r="L74" s="50">
        <f t="shared" si="19"/>
        <v>124951.27</v>
      </c>
      <c r="M74" s="50">
        <f t="shared" si="19"/>
        <v>36307.62</v>
      </c>
      <c r="N74" s="50">
        <f t="shared" si="19"/>
        <v>24481.559999999998</v>
      </c>
      <c r="O74" s="50">
        <f t="shared" si="19"/>
        <v>31133.689999999995</v>
      </c>
      <c r="P74" s="50"/>
      <c r="Q74" s="50">
        <f t="shared" si="16"/>
        <v>91922.87</v>
      </c>
      <c r="R74" s="50">
        <f t="shared" si="16"/>
        <v>37801.46</v>
      </c>
      <c r="S74" s="50">
        <f t="shared" si="16"/>
        <v>60036.94</v>
      </c>
      <c r="T74" s="50">
        <f t="shared" si="16"/>
        <v>72103.68</v>
      </c>
      <c r="U74" s="50">
        <f t="shared" si="16"/>
        <v>169942.08000000002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-207228.7</v>
      </c>
      <c r="D75" s="50">
        <f t="shared" si="13"/>
        <v>-210257.6</v>
      </c>
      <c r="E75" s="50">
        <f t="shared" si="13"/>
        <v>-16843.44</v>
      </c>
      <c r="F75" s="50">
        <f t="shared" si="13"/>
        <v>-13068.5</v>
      </c>
      <c r="G75" s="50">
        <f t="shared" si="13"/>
        <v>-16446.9</v>
      </c>
      <c r="H75" s="50">
        <f t="shared" si="14"/>
        <v>-46358.840000000004</v>
      </c>
      <c r="I75" s="50">
        <f aca="true" t="shared" si="20" ref="I75:O75">I81+I93</f>
        <v>-7380.369999999999</v>
      </c>
      <c r="J75" s="50">
        <f t="shared" si="20"/>
        <v>-51258.100000000006</v>
      </c>
      <c r="K75" s="50">
        <f t="shared" si="20"/>
        <v>-9671.8</v>
      </c>
      <c r="L75" s="50">
        <f t="shared" si="20"/>
        <v>-68310.27</v>
      </c>
      <c r="M75" s="50">
        <f t="shared" si="20"/>
        <v>-13580.36</v>
      </c>
      <c r="N75" s="50">
        <f t="shared" si="20"/>
        <v>-10583.699999999999</v>
      </c>
      <c r="O75" s="50">
        <f t="shared" si="20"/>
        <v>-13605.05</v>
      </c>
      <c r="P75" s="50"/>
      <c r="Q75" s="50">
        <f t="shared" si="16"/>
        <v>-37769.11</v>
      </c>
      <c r="R75" s="50">
        <f t="shared" si="16"/>
        <v>-10474.600000000002</v>
      </c>
      <c r="S75" s="50">
        <f t="shared" si="16"/>
        <v>-24127.6</v>
      </c>
      <c r="T75" s="50">
        <f t="shared" si="16"/>
        <v>-23217.18</v>
      </c>
      <c r="U75" s="50">
        <f t="shared" si="16"/>
        <v>-57819.38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-73563.7</v>
      </c>
      <c r="D76" s="50">
        <f t="shared" si="13"/>
        <v>-69770.2</v>
      </c>
      <c r="E76" s="50">
        <f t="shared" si="13"/>
        <v>-5877.4</v>
      </c>
      <c r="F76" s="50">
        <f t="shared" si="13"/>
        <v>-6705.3</v>
      </c>
      <c r="G76" s="50">
        <f t="shared" si="13"/>
        <v>-5826.299999999999</v>
      </c>
      <c r="H76" s="50">
        <f t="shared" si="14"/>
        <v>-18409</v>
      </c>
      <c r="I76" s="50">
        <f aca="true" t="shared" si="21" ref="I76:O76">I82+I94</f>
        <v>-11622.199999999999</v>
      </c>
      <c r="J76" s="50">
        <f t="shared" si="21"/>
        <v>-1774.9</v>
      </c>
      <c r="K76" s="50">
        <f t="shared" si="21"/>
        <v>-9992.2</v>
      </c>
      <c r="L76" s="50">
        <f t="shared" si="21"/>
        <v>-23389.300000000003</v>
      </c>
      <c r="M76" s="50">
        <f t="shared" si="21"/>
        <v>-5163.9</v>
      </c>
      <c r="N76" s="50">
        <f t="shared" si="21"/>
        <v>-4227.8</v>
      </c>
      <c r="O76" s="50">
        <f t="shared" si="21"/>
        <v>-4735.5</v>
      </c>
      <c r="P76" s="50"/>
      <c r="Q76" s="50">
        <f t="shared" si="16"/>
        <v>-14127.2</v>
      </c>
      <c r="R76" s="50">
        <f t="shared" si="16"/>
        <v>-7491.5</v>
      </c>
      <c r="S76" s="50">
        <f t="shared" si="16"/>
        <v>-4808.5</v>
      </c>
      <c r="T76" s="50">
        <f t="shared" si="16"/>
        <v>-1544.7</v>
      </c>
      <c r="U76" s="50">
        <f t="shared" si="16"/>
        <v>-13844.699999999999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-992741</v>
      </c>
      <c r="D77" s="50">
        <f aca="true" t="shared" si="22" ref="D77:D84">H77+L77+Q77+U77</f>
        <v>-987850.2</v>
      </c>
      <c r="E77" s="50">
        <f>E79+E80+E81+E82+E78+E83+E84</f>
        <v>-102018.23999999999</v>
      </c>
      <c r="F77" s="50">
        <f>F79+F80+F81+F82+F78+F83+F84</f>
        <v>-107450.9</v>
      </c>
      <c r="G77" s="50">
        <f>G79+G80+G81+G82+G78+G83+G84</f>
        <v>-71557.1</v>
      </c>
      <c r="H77" s="50">
        <f aca="true" t="shared" si="23" ref="H77:H82">E77+F77+G77</f>
        <v>-281026.24</v>
      </c>
      <c r="I77" s="50">
        <f>I78+I79+I80+I81+I82+I83+I84</f>
        <v>-67367.17</v>
      </c>
      <c r="J77" s="50">
        <f>J79+J80+J81+J82+J78+J83+J84</f>
        <v>-112917.2</v>
      </c>
      <c r="K77" s="50">
        <f>K79+K80+K81+K82+K78+K83+K84</f>
        <v>-74690.4</v>
      </c>
      <c r="L77" s="50">
        <f aca="true" t="shared" si="24" ref="L77:L82">I77+J77+K77</f>
        <v>-254974.77</v>
      </c>
      <c r="M77" s="50">
        <f>M79+M80+M81+M82+M78+M83+M84</f>
        <v>-80929.66</v>
      </c>
      <c r="N77" s="50">
        <f>N79+N80+N81+N82+N78+N83+N84</f>
        <v>-53455.6</v>
      </c>
      <c r="O77" s="50">
        <f>O79+O80+O81+O82+O78+O83+O84</f>
        <v>-60576.45</v>
      </c>
      <c r="P77" s="50"/>
      <c r="Q77" s="50">
        <f aca="true" t="shared" si="25" ref="Q77:Q82">M77+N77+O77</f>
        <v>-194961.71000000002</v>
      </c>
      <c r="R77" s="50">
        <f>R79+R80+R81+R82+R78+R83+R84</f>
        <v>-89584.9</v>
      </c>
      <c r="S77" s="50">
        <f>S79+S80+S81+S82+S78+S83+S84</f>
        <v>-78266.5</v>
      </c>
      <c r="T77" s="50">
        <f>T79+T80+T81+T82+T78+T83+T84</f>
        <v>-89036.08</v>
      </c>
      <c r="U77" s="50">
        <f aca="true" t="shared" si="26" ref="U77:U84">R77+S77+T77</f>
        <v>-256887.47999999998</v>
      </c>
      <c r="V77" s="37"/>
    </row>
    <row r="78" spans="1:22" s="38" customFormat="1" ht="36" customHeight="1">
      <c r="A78" s="36" t="s">
        <v>84</v>
      </c>
      <c r="B78" s="43"/>
      <c r="C78" s="49">
        <v>-299835</v>
      </c>
      <c r="D78" s="49">
        <f t="shared" si="22"/>
        <v>-298857.2</v>
      </c>
      <c r="E78" s="49">
        <v>-56043.4</v>
      </c>
      <c r="F78" s="49">
        <v>-58165.4</v>
      </c>
      <c r="G78" s="49">
        <v>-15242.9</v>
      </c>
      <c r="H78" s="50">
        <f t="shared" si="23"/>
        <v>-129451.7</v>
      </c>
      <c r="I78" s="49">
        <v>-6493</v>
      </c>
      <c r="J78" s="49">
        <v>-34171.4</v>
      </c>
      <c r="K78" s="49">
        <v>-16931.5</v>
      </c>
      <c r="L78" s="50">
        <f t="shared" si="24"/>
        <v>-57595.9</v>
      </c>
      <c r="M78" s="49">
        <v>-23451.8</v>
      </c>
      <c r="N78" s="49">
        <v>-12124</v>
      </c>
      <c r="O78" s="49">
        <v>-13503</v>
      </c>
      <c r="P78" s="49"/>
      <c r="Q78" s="50">
        <f t="shared" si="25"/>
        <v>-49078.8</v>
      </c>
      <c r="R78" s="49">
        <v>-31080</v>
      </c>
      <c r="S78" s="49">
        <v>-17382</v>
      </c>
      <c r="T78" s="49">
        <v>-14268.8</v>
      </c>
      <c r="U78" s="50">
        <f t="shared" si="26"/>
        <v>-62730.8</v>
      </c>
      <c r="V78" s="37"/>
    </row>
    <row r="79" spans="1:22" s="38" customFormat="1" ht="38.25" customHeight="1">
      <c r="A79" s="36" t="s">
        <v>84</v>
      </c>
      <c r="B79" s="44"/>
      <c r="C79" s="50">
        <v>-200263</v>
      </c>
      <c r="D79" s="50">
        <f t="shared" si="22"/>
        <v>-202697.5</v>
      </c>
      <c r="E79" s="49">
        <v>-12066.8</v>
      </c>
      <c r="F79" s="49">
        <v>-14275.4</v>
      </c>
      <c r="G79" s="49">
        <v>-14685.6</v>
      </c>
      <c r="H79" s="50">
        <f>E79+F79+G79</f>
        <v>-41027.799999999996</v>
      </c>
      <c r="I79" s="49">
        <f>-18749.7</f>
        <v>-18749.7</v>
      </c>
      <c r="J79" s="49">
        <v>-14276.1</v>
      </c>
      <c r="K79" s="49">
        <v>-15305.4</v>
      </c>
      <c r="L79" s="50">
        <f>I79+J79+K79</f>
        <v>-48331.200000000004</v>
      </c>
      <c r="M79" s="49">
        <v>-19018.8</v>
      </c>
      <c r="N79" s="49">
        <v>-14264.4</v>
      </c>
      <c r="O79" s="49">
        <v>-14899.9</v>
      </c>
      <c r="P79" s="49"/>
      <c r="Q79" s="50">
        <f>M79+N79+O79</f>
        <v>-48183.1</v>
      </c>
      <c r="R79" s="49">
        <v>-19953.6</v>
      </c>
      <c r="S79" s="49">
        <v>-18036</v>
      </c>
      <c r="T79" s="49">
        <v>-27165.8</v>
      </c>
      <c r="U79" s="50">
        <f>R79+S79+T79</f>
        <v>-65155.399999999994</v>
      </c>
      <c r="V79" s="37"/>
    </row>
    <row r="80" spans="1:22" s="38" customFormat="1" ht="37.5" customHeight="1">
      <c r="A80" s="36" t="s">
        <v>85</v>
      </c>
      <c r="B80" s="44"/>
      <c r="C80" s="50">
        <v>-105000.5</v>
      </c>
      <c r="D80" s="50">
        <f t="shared" si="22"/>
        <v>-103151.5</v>
      </c>
      <c r="E80" s="50">
        <v>-4558.1</v>
      </c>
      <c r="F80" s="50">
        <v>-3923.9</v>
      </c>
      <c r="G80" s="50">
        <v>-12258.2</v>
      </c>
      <c r="H80" s="50">
        <f t="shared" si="23"/>
        <v>-20740.2</v>
      </c>
      <c r="I80" s="50">
        <v>-6838.6</v>
      </c>
      <c r="J80" s="50">
        <v>-6713.2</v>
      </c>
      <c r="K80" s="50">
        <v>-9788</v>
      </c>
      <c r="L80" s="50">
        <f t="shared" si="24"/>
        <v>-23339.8</v>
      </c>
      <c r="M80" s="50">
        <v>-11839.5</v>
      </c>
      <c r="N80" s="50">
        <v>-5893.9</v>
      </c>
      <c r="O80" s="50">
        <v>-7247.4</v>
      </c>
      <c r="P80" s="50"/>
      <c r="Q80" s="50">
        <f t="shared" si="25"/>
        <v>-24980.800000000003</v>
      </c>
      <c r="R80" s="50">
        <v>-11747.6</v>
      </c>
      <c r="S80" s="50">
        <v>-6520.3</v>
      </c>
      <c r="T80" s="50">
        <v>-15822.8</v>
      </c>
      <c r="U80" s="50">
        <f t="shared" si="26"/>
        <v>-34090.7</v>
      </c>
      <c r="V80" s="37"/>
    </row>
    <row r="81" spans="1:22" s="38" customFormat="1" ht="35.25" customHeight="1">
      <c r="A81" s="36" t="s">
        <v>86</v>
      </c>
      <c r="B81" s="44"/>
      <c r="C81" s="50">
        <v>-312489.5</v>
      </c>
      <c r="D81" s="50">
        <f t="shared" si="22"/>
        <v>-311784.5</v>
      </c>
      <c r="E81" s="50">
        <v>-23344.94</v>
      </c>
      <c r="F81" s="50">
        <v>-24094</v>
      </c>
      <c r="G81" s="50">
        <v>-23442.5</v>
      </c>
      <c r="H81" s="53">
        <f t="shared" si="23"/>
        <v>-70881.44</v>
      </c>
      <c r="I81" s="50">
        <v>-23446.87</v>
      </c>
      <c r="J81" s="50">
        <v>-55944.3</v>
      </c>
      <c r="K81" s="50">
        <v>-22556.3</v>
      </c>
      <c r="L81" s="50">
        <f>I81+J81+K81</f>
        <v>-101947.47</v>
      </c>
      <c r="M81" s="50">
        <v>-21365.66</v>
      </c>
      <c r="N81" s="50">
        <v>-16820.3</v>
      </c>
      <c r="O81" s="50">
        <v>-20069.35</v>
      </c>
      <c r="P81" s="50"/>
      <c r="Q81" s="50">
        <f t="shared" si="25"/>
        <v>-58255.31</v>
      </c>
      <c r="R81" s="50">
        <v>-19225.9</v>
      </c>
      <c r="S81" s="50">
        <v>-31418.7</v>
      </c>
      <c r="T81" s="50">
        <v>-30055.68</v>
      </c>
      <c r="U81" s="50">
        <f t="shared" si="26"/>
        <v>-80700.28</v>
      </c>
      <c r="V81" s="37"/>
    </row>
    <row r="82" spans="1:22" s="38" customFormat="1" ht="35.25" customHeight="1">
      <c r="A82" s="36" t="s">
        <v>87</v>
      </c>
      <c r="B82" s="44"/>
      <c r="C82" s="50">
        <v>-74868</v>
      </c>
      <c r="D82" s="50">
        <f t="shared" si="22"/>
        <v>-71074.5</v>
      </c>
      <c r="E82" s="50">
        <v>-5910</v>
      </c>
      <c r="F82" s="50">
        <v>-6802.2</v>
      </c>
      <c r="G82" s="50">
        <v>-5927.9</v>
      </c>
      <c r="H82" s="50">
        <f t="shared" si="23"/>
        <v>-18640.1</v>
      </c>
      <c r="I82" s="50">
        <v>-11811.3</v>
      </c>
      <c r="J82" s="50">
        <v>-1839.9</v>
      </c>
      <c r="K82" s="50">
        <v>-10109.2</v>
      </c>
      <c r="L82" s="50">
        <f t="shared" si="24"/>
        <v>-23760.4</v>
      </c>
      <c r="M82" s="50">
        <v>-5253.9</v>
      </c>
      <c r="N82" s="50">
        <v>-4353</v>
      </c>
      <c r="O82" s="50">
        <v>-4856.8</v>
      </c>
      <c r="P82" s="50"/>
      <c r="Q82" s="50">
        <f t="shared" si="25"/>
        <v>-14463.7</v>
      </c>
      <c r="R82" s="50">
        <v>-7577.8</v>
      </c>
      <c r="S82" s="50">
        <v>-4909.5</v>
      </c>
      <c r="T82" s="50">
        <v>-1723</v>
      </c>
      <c r="U82" s="50">
        <f t="shared" si="26"/>
        <v>-14210.3</v>
      </c>
      <c r="V82" s="37"/>
    </row>
    <row r="83" spans="1:22" s="38" customFormat="1" ht="28.5" customHeight="1">
      <c r="A83" s="36" t="s">
        <v>103</v>
      </c>
      <c r="B83" s="44"/>
      <c r="C83" s="50">
        <v>-285</v>
      </c>
      <c r="D83" s="50">
        <f t="shared" si="22"/>
        <v>-285</v>
      </c>
      <c r="E83" s="50">
        <v>-95</v>
      </c>
      <c r="F83" s="50">
        <v>-190</v>
      </c>
      <c r="G83" s="50">
        <v>0</v>
      </c>
      <c r="H83" s="50">
        <f>E83+F83+G83</f>
        <v>-285</v>
      </c>
      <c r="I83" s="50">
        <v>-27.7</v>
      </c>
      <c r="J83" s="50">
        <v>27.7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5.5" customHeight="1">
      <c r="A84" s="36" t="s">
        <v>105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1074152.3</v>
      </c>
      <c r="D89" s="50">
        <f t="shared" si="31"/>
        <v>1051175.52</v>
      </c>
      <c r="E89" s="50">
        <f>E90+E91+E92+E93+E94+E95</f>
        <v>116432.67000000001</v>
      </c>
      <c r="F89" s="50">
        <f>F90+F91+F92+F93+F94+F95</f>
        <v>127675.15</v>
      </c>
      <c r="G89" s="50">
        <f>G90+G91+G92+G93+G94+G95</f>
        <v>72246.48000000001</v>
      </c>
      <c r="H89" s="50">
        <f t="shared" si="27"/>
        <v>316354.30000000005</v>
      </c>
      <c r="I89" s="50">
        <f>I90+I91+I92+I93+I94+I95</f>
        <v>77996.23000000001</v>
      </c>
      <c r="J89" s="50">
        <f>J90+J91+J92+J93+J94+J95</f>
        <v>69335.86</v>
      </c>
      <c r="K89" s="50">
        <f>K90+K91+K92+K93+K94+K95</f>
        <v>94787.58</v>
      </c>
      <c r="L89" s="50">
        <f t="shared" si="28"/>
        <v>242119.67000000004</v>
      </c>
      <c r="M89" s="50">
        <f>M90+M91+M92+M93+M94+M95</f>
        <v>78082.62000000001</v>
      </c>
      <c r="N89" s="50">
        <f>N90+N91+N92+N93+N94+N95</f>
        <v>51733.46</v>
      </c>
      <c r="O89" s="50">
        <f>O90+O91+O92+O93+O94+O95</f>
        <v>62143.79</v>
      </c>
      <c r="P89" s="50"/>
      <c r="Q89" s="50">
        <f t="shared" si="29"/>
        <v>191959.87000000002</v>
      </c>
      <c r="R89" s="50">
        <f>R90+R91+R92+R93+R94+R95</f>
        <v>79474.26000000001</v>
      </c>
      <c r="S89" s="50">
        <f>S90+S91+S92+S93+S94+S95</f>
        <v>91771.74000000002</v>
      </c>
      <c r="T89" s="50">
        <f>T90+T91+T92+T93+T94+T95</f>
        <v>129495.68</v>
      </c>
      <c r="U89" s="50">
        <f t="shared" si="30"/>
        <v>300741.68000000005</v>
      </c>
      <c r="V89" s="37"/>
    </row>
    <row r="90" spans="1:22" s="38" customFormat="1" ht="39" customHeight="1">
      <c r="A90" s="36" t="s">
        <v>84</v>
      </c>
      <c r="B90" s="44"/>
      <c r="C90" s="50">
        <v>217816.6</v>
      </c>
      <c r="D90" s="50">
        <f t="shared" si="31"/>
        <v>216496.40000000002</v>
      </c>
      <c r="E90" s="50">
        <v>83607.8</v>
      </c>
      <c r="F90" s="50">
        <v>64671.6</v>
      </c>
      <c r="G90" s="50">
        <v>4352.7</v>
      </c>
      <c r="H90" s="50">
        <f t="shared" si="27"/>
        <v>152632.1</v>
      </c>
      <c r="I90" s="50">
        <v>2592.4</v>
      </c>
      <c r="J90" s="50">
        <v>16584</v>
      </c>
      <c r="K90" s="50">
        <v>6850.1</v>
      </c>
      <c r="L90" s="50">
        <f>I90+J90+K90</f>
        <v>26026.5</v>
      </c>
      <c r="M90" s="50">
        <v>6420.6</v>
      </c>
      <c r="N90" s="50">
        <v>5176</v>
      </c>
      <c r="O90" s="50">
        <v>3642</v>
      </c>
      <c r="P90" s="50"/>
      <c r="Q90" s="50">
        <f t="shared" si="29"/>
        <v>15238.6</v>
      </c>
      <c r="R90" s="50">
        <v>2842.4</v>
      </c>
      <c r="S90" s="50">
        <v>6811.5</v>
      </c>
      <c r="T90" s="50">
        <v>12945.3</v>
      </c>
      <c r="U90" s="50">
        <f t="shared" si="30"/>
        <v>22599.199999999997</v>
      </c>
      <c r="V90" s="37"/>
    </row>
    <row r="91" spans="1:22" s="38" customFormat="1" ht="36.75" customHeight="1">
      <c r="A91" s="36" t="s">
        <v>85</v>
      </c>
      <c r="B91" s="44"/>
      <c r="C91" s="50">
        <v>165330.2</v>
      </c>
      <c r="D91" s="50">
        <f t="shared" si="31"/>
        <v>151276.7</v>
      </c>
      <c r="E91" s="50">
        <v>5849.2</v>
      </c>
      <c r="F91" s="50">
        <v>6168.5</v>
      </c>
      <c r="G91" s="50">
        <v>15818.1</v>
      </c>
      <c r="H91" s="50">
        <f t="shared" si="27"/>
        <v>27835.800000000003</v>
      </c>
      <c r="I91" s="50">
        <v>11677.2</v>
      </c>
      <c r="J91" s="50">
        <v>6675.3</v>
      </c>
      <c r="K91" s="50">
        <v>15441.3</v>
      </c>
      <c r="L91" s="50">
        <f t="shared" si="28"/>
        <v>33793.8</v>
      </c>
      <c r="M91" s="50">
        <v>15428.6</v>
      </c>
      <c r="N91" s="50">
        <v>9820.2</v>
      </c>
      <c r="O91" s="50">
        <v>13535.1</v>
      </c>
      <c r="P91" s="50"/>
      <c r="Q91" s="50">
        <f t="shared" si="29"/>
        <v>38783.9</v>
      </c>
      <c r="R91" s="50">
        <v>18245.2</v>
      </c>
      <c r="S91" s="50">
        <v>11010.9</v>
      </c>
      <c r="T91" s="50">
        <v>21607.1</v>
      </c>
      <c r="U91" s="50">
        <f t="shared" si="30"/>
        <v>50863.2</v>
      </c>
      <c r="V91" s="37"/>
    </row>
    <row r="92" spans="1:22" s="38" customFormat="1" ht="39" customHeight="1">
      <c r="A92" s="36" t="s">
        <v>86</v>
      </c>
      <c r="B92" s="44"/>
      <c r="C92" s="50">
        <v>584229.4</v>
      </c>
      <c r="D92" s="50">
        <f>H92+L92+Q92+U92</f>
        <v>580360.22</v>
      </c>
      <c r="E92" s="50">
        <v>20441.57</v>
      </c>
      <c r="F92" s="50">
        <v>45712.65</v>
      </c>
      <c r="G92" s="50">
        <v>44978.48</v>
      </c>
      <c r="H92" s="50">
        <f t="shared" si="27"/>
        <v>111132.70000000001</v>
      </c>
      <c r="I92" s="50">
        <v>47471.03</v>
      </c>
      <c r="J92" s="50">
        <v>41325.36</v>
      </c>
      <c r="K92" s="50">
        <v>59494.68</v>
      </c>
      <c r="L92" s="50">
        <f t="shared" si="28"/>
        <v>148291.07</v>
      </c>
      <c r="M92" s="50">
        <v>48147.12</v>
      </c>
      <c r="N92" s="50">
        <v>30375.46</v>
      </c>
      <c r="O92" s="50">
        <v>38381.09</v>
      </c>
      <c r="P92" s="50"/>
      <c r="Q92" s="50">
        <f t="shared" si="29"/>
        <v>116903.67</v>
      </c>
      <c r="R92" s="50">
        <v>49549.06</v>
      </c>
      <c r="S92" s="50">
        <v>66557.24</v>
      </c>
      <c r="T92" s="50">
        <v>87926.48</v>
      </c>
      <c r="U92" s="50">
        <f t="shared" si="30"/>
        <v>204032.78</v>
      </c>
      <c r="V92" s="37"/>
    </row>
    <row r="93" spans="1:22" s="38" customFormat="1" ht="38.25" customHeight="1">
      <c r="A93" s="36" t="s">
        <v>87</v>
      </c>
      <c r="B93" s="44"/>
      <c r="C93" s="50">
        <v>105260.8</v>
      </c>
      <c r="D93" s="50">
        <f>H93+L93+Q93+U93</f>
        <v>101526.9</v>
      </c>
      <c r="E93" s="50">
        <v>6501.5</v>
      </c>
      <c r="F93" s="50">
        <v>11025.5</v>
      </c>
      <c r="G93" s="50">
        <v>6995.6</v>
      </c>
      <c r="H93" s="50">
        <f t="shared" si="27"/>
        <v>24522.6</v>
      </c>
      <c r="I93" s="50">
        <v>16066.5</v>
      </c>
      <c r="J93" s="50">
        <v>4686.2</v>
      </c>
      <c r="K93" s="50">
        <v>12884.5</v>
      </c>
      <c r="L93" s="50">
        <f t="shared" si="28"/>
        <v>33637.2</v>
      </c>
      <c r="M93" s="50">
        <v>7785.3</v>
      </c>
      <c r="N93" s="50">
        <v>6236.6</v>
      </c>
      <c r="O93" s="50">
        <v>6464.3</v>
      </c>
      <c r="P93" s="50"/>
      <c r="Q93" s="50">
        <f>M93+N93+O93</f>
        <v>20486.2</v>
      </c>
      <c r="R93" s="50">
        <v>8751.3</v>
      </c>
      <c r="S93" s="50">
        <v>7291.1</v>
      </c>
      <c r="T93" s="50">
        <v>6838.5</v>
      </c>
      <c r="U93" s="50">
        <f t="shared" si="30"/>
        <v>22880.9</v>
      </c>
      <c r="V93" s="37"/>
    </row>
    <row r="94" spans="1:22" s="38" customFormat="1" ht="30" customHeight="1">
      <c r="A94" s="36" t="s">
        <v>103</v>
      </c>
      <c r="B94" s="44"/>
      <c r="C94" s="50">
        <v>1304.3</v>
      </c>
      <c r="D94" s="50">
        <f t="shared" si="31"/>
        <v>1304.3000000000002</v>
      </c>
      <c r="E94" s="50">
        <v>32.6</v>
      </c>
      <c r="F94" s="50">
        <v>96.9</v>
      </c>
      <c r="G94" s="50">
        <v>101.6</v>
      </c>
      <c r="H94" s="50">
        <f>E94+F94+G94</f>
        <v>231.1</v>
      </c>
      <c r="I94" s="50">
        <v>189.1</v>
      </c>
      <c r="J94" s="50">
        <v>65</v>
      </c>
      <c r="K94" s="50">
        <v>117</v>
      </c>
      <c r="L94" s="50">
        <f>I94+J94+K94</f>
        <v>371.1</v>
      </c>
      <c r="M94" s="50">
        <v>90</v>
      </c>
      <c r="N94" s="50">
        <v>125.2</v>
      </c>
      <c r="O94" s="50">
        <v>121.3</v>
      </c>
      <c r="P94" s="50"/>
      <c r="Q94" s="50">
        <f>M94+N94+O94</f>
        <v>336.5</v>
      </c>
      <c r="R94" s="50">
        <v>86.3</v>
      </c>
      <c r="S94" s="50">
        <v>101</v>
      </c>
      <c r="T94" s="50">
        <v>178.3</v>
      </c>
      <c r="U94" s="50">
        <f>R94+S94+T94</f>
        <v>365.6</v>
      </c>
      <c r="V94" s="37"/>
    </row>
    <row r="95" spans="1:22" s="38" customFormat="1" ht="21.75" customHeight="1">
      <c r="A95" s="36" t="s">
        <v>105</v>
      </c>
      <c r="B95" s="44"/>
      <c r="C95" s="50">
        <v>211</v>
      </c>
      <c r="D95" s="50">
        <f t="shared" si="31"/>
        <v>211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211</v>
      </c>
      <c r="N95" s="50">
        <v>0</v>
      </c>
      <c r="O95" s="50">
        <v>0</v>
      </c>
      <c r="P95" s="50"/>
      <c r="Q95" s="50">
        <f>M95+N95+O95</f>
        <v>211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0</v>
      </c>
      <c r="D99" s="50">
        <v>0</v>
      </c>
      <c r="E99" s="50">
        <f aca="true" t="shared" si="32" ref="E99:O99">E70+E77+E89</f>
        <v>0</v>
      </c>
      <c r="F99" s="50">
        <f t="shared" si="32"/>
        <v>0</v>
      </c>
      <c r="G99" s="50">
        <f t="shared" si="32"/>
        <v>0</v>
      </c>
      <c r="H99" s="50">
        <f>E99+F99+G99</f>
        <v>0</v>
      </c>
      <c r="I99" s="50">
        <f>I70+(I77+I89)</f>
        <v>1.4551915228366852E-11</v>
      </c>
      <c r="J99" s="50">
        <f t="shared" si="32"/>
        <v>0</v>
      </c>
      <c r="K99" s="50">
        <f>K70+K77+K89</f>
        <v>0</v>
      </c>
      <c r="L99" s="50">
        <f>I99++J99+K99</f>
        <v>1.4551915228366852E-11</v>
      </c>
      <c r="M99" s="50">
        <f>M70+M77+M89</f>
        <v>0</v>
      </c>
      <c r="N99" s="50">
        <f t="shared" si="32"/>
        <v>0.020000000004074536</v>
      </c>
      <c r="O99" s="50">
        <f t="shared" si="32"/>
        <v>0</v>
      </c>
      <c r="P99" s="50">
        <f>P70+P77-P89</f>
        <v>730962.7199999999</v>
      </c>
      <c r="Q99" s="50">
        <f>M99+N99+O99</f>
        <v>0.020000000004074536</v>
      </c>
      <c r="R99" s="50">
        <f>R70+R77+R89</f>
        <v>0</v>
      </c>
      <c r="S99" s="50">
        <f>S70+S77+S89</f>
        <v>0</v>
      </c>
      <c r="T99" s="50">
        <f>T70+T77+T89</f>
        <v>0.01999999998952262</v>
      </c>
      <c r="U99" s="50">
        <f>R99+S99+T99</f>
        <v>0.01999999998952262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81411.3</v>
      </c>
      <c r="D100" s="49">
        <v>101885.4</v>
      </c>
      <c r="E100" s="49">
        <v>101885.4</v>
      </c>
      <c r="F100" s="49">
        <f>E101</f>
        <v>87470.96999999997</v>
      </c>
      <c r="G100" s="49">
        <f>F101</f>
        <v>67246.71999999997</v>
      </c>
      <c r="H100" s="50">
        <f>E100</f>
        <v>101885.4</v>
      </c>
      <c r="I100" s="49">
        <f>H101</f>
        <v>66557.33999999998</v>
      </c>
      <c r="J100" s="49">
        <f>I101</f>
        <v>55928.279999999984</v>
      </c>
      <c r="K100" s="49">
        <f>J101</f>
        <v>99509.61999999997</v>
      </c>
      <c r="L100" s="50">
        <f>I100</f>
        <v>66557.33999999998</v>
      </c>
      <c r="M100" s="49">
        <f>L101</f>
        <v>79412.43999999997</v>
      </c>
      <c r="N100" s="49">
        <f>M101</f>
        <v>82259.47999999998</v>
      </c>
      <c r="O100" s="49">
        <f>N101</f>
        <v>83981.63999999998</v>
      </c>
      <c r="P100" s="49"/>
      <c r="Q100" s="50">
        <f>M100</f>
        <v>79412.43999999997</v>
      </c>
      <c r="R100" s="49">
        <f>Q101</f>
        <v>82414.29999999999</v>
      </c>
      <c r="S100" s="49">
        <f>R101</f>
        <v>92524.93999999999</v>
      </c>
      <c r="T100" s="49">
        <f>S101</f>
        <v>79019.7</v>
      </c>
      <c r="U100" s="50">
        <f>R100</f>
        <v>82414.29999999999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0</v>
      </c>
      <c r="D101" s="49">
        <f>D21-D37+(-D77)-D89+D100+D71</f>
        <v>38560.119999999966</v>
      </c>
      <c r="E101" s="49">
        <f>E21-E37+(-E77)-E89+E100+E71</f>
        <v>87470.96999999997</v>
      </c>
      <c r="F101" s="49">
        <f>F21-F37+(-F77)-F89+F100+F71</f>
        <v>67246.71999999997</v>
      </c>
      <c r="G101" s="49">
        <f>G21-G37+(-G77)-G89+G100+G71</f>
        <v>66557.33999999998</v>
      </c>
      <c r="H101" s="50">
        <f>G101</f>
        <v>66557.33999999998</v>
      </c>
      <c r="I101" s="49">
        <f>I21-I37+(-I77)-I89+I100+I71+I88</f>
        <v>55928.279999999984</v>
      </c>
      <c r="J101" s="49">
        <f>J21-J37+(-J77)-J89+J100+J71+J88</f>
        <v>99509.61999999997</v>
      </c>
      <c r="K101" s="49">
        <f>K21-K37+(-K77)-K89+K100+K71</f>
        <v>79412.43999999997</v>
      </c>
      <c r="L101" s="50">
        <f>K101</f>
        <v>79412.43999999997</v>
      </c>
      <c r="M101" s="49">
        <f>M21-M37+(-M77)-M89+M100+M71+M88</f>
        <v>82259.47999999998</v>
      </c>
      <c r="N101" s="49">
        <f>N21-N37+(-N77)-N89+N100+N71</f>
        <v>83981.63999999998</v>
      </c>
      <c r="O101" s="49">
        <f>O21-O37+(-O77)-O89+O100+O71+O88</f>
        <v>82414.29999999999</v>
      </c>
      <c r="P101" s="49"/>
      <c r="Q101" s="50">
        <f>O101</f>
        <v>82414.29999999999</v>
      </c>
      <c r="R101" s="49">
        <f>R21-R37+(-R77)-R89+R100+R71</f>
        <v>92524.93999999999</v>
      </c>
      <c r="S101" s="49">
        <f>S21-S37+(-S77)-S89+S100+S71</f>
        <v>79019.7</v>
      </c>
      <c r="T101" s="49">
        <f>T21-T37+(-T77)-T89+T100+T71</f>
        <v>38560.119999999995</v>
      </c>
      <c r="U101" s="50">
        <f>T101</f>
        <v>38560.119999999995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81411.3</v>
      </c>
      <c r="D102" s="49">
        <f>D70</f>
        <v>-63325.28000000003</v>
      </c>
      <c r="E102" s="49">
        <f aca="true" t="shared" si="33" ref="E102:Q102">E100-E101</f>
        <v>14414.430000000022</v>
      </c>
      <c r="F102" s="49">
        <f t="shared" si="33"/>
        <v>20224.25</v>
      </c>
      <c r="G102" s="49">
        <f t="shared" si="33"/>
        <v>689.3799999999901</v>
      </c>
      <c r="H102" s="50">
        <f t="shared" si="33"/>
        <v>35328.06000000001</v>
      </c>
      <c r="I102" s="49">
        <f t="shared" si="33"/>
        <v>10629.059999999998</v>
      </c>
      <c r="J102" s="49">
        <f t="shared" si="33"/>
        <v>-43581.33999999998</v>
      </c>
      <c r="K102" s="49">
        <f t="shared" si="33"/>
        <v>20097.179999999993</v>
      </c>
      <c r="L102" s="50">
        <f t="shared" si="33"/>
        <v>-12855.099999999991</v>
      </c>
      <c r="M102" s="49">
        <f t="shared" si="33"/>
        <v>-2847.040000000008</v>
      </c>
      <c r="N102" s="49">
        <f t="shared" si="33"/>
        <v>-1722.1600000000035</v>
      </c>
      <c r="O102" s="49">
        <f t="shared" si="33"/>
        <v>1567.3399999999965</v>
      </c>
      <c r="P102" s="49">
        <f t="shared" si="33"/>
        <v>0</v>
      </c>
      <c r="Q102" s="50">
        <f t="shared" si="33"/>
        <v>-3001.860000000015</v>
      </c>
      <c r="R102" s="49">
        <f>R100-R101</f>
        <v>-10110.64</v>
      </c>
      <c r="S102" s="49">
        <f>S100-S101</f>
        <v>13505.23999999999</v>
      </c>
      <c r="T102" s="49">
        <f>T100-T101</f>
        <v>40459.58</v>
      </c>
      <c r="U102" s="50">
        <f>U100-U101</f>
        <v>43854.17999999999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/>
      <c r="E104" s="67"/>
      <c r="F104" s="67"/>
      <c r="G104" s="67"/>
      <c r="H104" s="68"/>
      <c r="I104" s="26"/>
      <c r="J104" s="34"/>
      <c r="K104" s="35"/>
      <c r="L104" s="61"/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/>
      <c r="E108" s="65"/>
      <c r="F108" s="65"/>
      <c r="G108" s="65"/>
      <c r="H108" s="65"/>
      <c r="I108" s="33"/>
      <c r="J108" s="32"/>
      <c r="K108" s="32"/>
      <c r="L108" s="65"/>
      <c r="M108" s="66"/>
      <c r="N108" s="66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2020-01-20T06:01:45Z</cp:lastPrinted>
  <dcterms:created xsi:type="dcterms:W3CDTF">2011-02-18T08:58:48Z</dcterms:created>
  <dcterms:modified xsi:type="dcterms:W3CDTF">2020-01-20T06:07:06Z</dcterms:modified>
  <cp:category/>
  <cp:version/>
  <cp:contentType/>
  <cp:contentStatus/>
</cp:coreProperties>
</file>