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<sst xmlns="http://schemas.openxmlformats.org/spreadsheetml/2006/main" count="124" uniqueCount="108">
  <si>
    <t>Кассовый план исполнения  бюджета муниципального образования город Юрьев-Польский на 2020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</si>
  <si>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</si>
  <si>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</si>
  <si>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</si>
  <si>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</si>
  <si>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</si>
  <si>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</si>
  <si>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</si>
  <si>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</si>
  <si>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</si>
  <si>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</si>
  <si>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</si>
  <si>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</si>
  <si>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</si>
  <si>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</si>
  <si>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</si>
  <si>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</si>
  <si>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</si>
  <si>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</si>
  <si>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</si>
  <si>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</si>
  <si>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</si>
  <si>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</si>
  <si>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</si>
  <si>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</si>
  <si>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</si>
  <si>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</si>
  <si>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</si>
  <si>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</si>
  <si>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</si>
  <si>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</si>
  <si>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</si>
  <si>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</si>
  <si>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</si>
  <si>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</si>
  <si>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</si>
  <si>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</si>
  <si>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</si>
  <si>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</si>
  <si>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</si>
  <si>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</si>
  <si>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</si>
  <si>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</si>
  <si>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</si>
  <si>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</si>
  <si>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</si>
  <si>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</si>
  <si>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</si>
  <si>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</si>
  <si>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</si>
  <si>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</si>
  <si>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</si>
  <si>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</si>
  <si>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</si>
  <si>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</si>
  <si>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</si>
  <si>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</si>
  <si>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</si>
  <si>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</si>
  <si>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</si>
  <si>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</si>
  <si>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</si>
  <si>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</si>
  <si>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</si>
  <si>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</si>
  <si>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</si>
  <si>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</si>
  <si>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</si>
  <si>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</si>
  <si>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</si>
  <si>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</si>
  <si>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</si>
  <si>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</si>
  <si>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</si>
  <si>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</si>
  <si>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</si>
  <si>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</si>
  <si>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</si>
  <si>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</si>
  <si>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</si>
  <si>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</si>
  <si>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</si>
  <si>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</si>
  <si>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</si>
  <si>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</si>
  <si>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</si>
  <si>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</si>
  <si>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</si>
  <si>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</si>
  <si>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</si>
  <si>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</si>
  <si>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</si>
  <si>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</si>
  <si>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</si>
  <si>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</si>
  <si>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</si>
  <si>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</si>
  <si>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</si>
  <si>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</si>
  <si>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</si>
  <si>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</si>
  <si>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</si>
  <si>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</si>
  <si>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</si>
  <si>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Иные бюджетные ассигнования по ВР 800</t>
  </si>
  <si>
    <t>0260</t>
  </si>
  <si>
    <t>Г.А.Саржина</t>
  </si>
  <si>
    <t>(по состоянию на "01"апреля 2020г.)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</si>
</sst>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_р_._-;_-@_-"/>
    <numFmt numFmtId="165" formatCode="_-* #,##0&quot;р.&quot;_-;\-* #,##0&quot;р.&quot;_-;_-* &quot;-р.&quot;_-;_-@_-"/>
    <numFmt numFmtId="166" formatCode="#,##0.0"/>
    <numFmt numFmtId="167" formatCode="_-* #,##0.00&quot;р.&quot;_-;\-* #,##0.00&quot;р.&quot;_-;_-* \-??&quot;р.&quot;_-;_-@_-"/>
    <numFmt numFmtId="168" formatCode="_-* #,##0.00_р_._-;\-* #,##0.00_р_._-;_-* \-??_р_._-;_-@_-"/>
  </numFmts>
  <fonts count="3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4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0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2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Fill="1" applyAlignment="1">
      <alignment vertical="top" wrapText="1"/>
    </xf>
    <xf numFmtId="0" fontId="31" fillId="0" borderId="0" xfId="68" applyFont="1" applyAlignment="1">
      <alignment horizontal="left"/>
      <protection/>
    </xf>
    <xf numFmtId="0" fontId="30" fillId="0" borderId="0" xfId="0" applyFont="1" applyFill="1" applyAlignment="1">
      <alignment horizontal="left" vertical="top" wrapText="1"/>
    </xf>
    <xf numFmtId="0" fontId="31" fillId="0" borderId="0" xfId="68" applyFont="1">
      <alignment/>
      <protection/>
    </xf>
    <xf numFmtId="0" fontId="33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0" fontId="33" fillId="0" borderId="10" xfId="60" applyNumberFormat="1" applyFont="1" applyFill="1" applyBorder="1" applyAlignment="1" applyProtection="1">
      <alignment horizontal="center" vertical="center" wrapText="1"/>
      <protection/>
    </xf>
    <xf numFmtId="0" fontId="33" fillId="0" borderId="10" xfId="66" applyNumberFormat="1" applyFont="1" applyFill="1" applyBorder="1" applyAlignment="1" applyProtection="1">
      <alignment horizontal="center" vertical="top" wrapText="1"/>
      <protection/>
    </xf>
    <xf numFmtId="0" fontId="33" fillId="0" borderId="10" xfId="72" applyNumberFormat="1" applyFont="1" applyFill="1" applyBorder="1" applyAlignment="1" applyProtection="1">
      <alignment horizontal="left" vertical="top" wrapText="1"/>
      <protection/>
    </xf>
    <xf numFmtId="49" fontId="33" fillId="0" borderId="10" xfId="76" applyNumberFormat="1" applyFont="1" applyFill="1" applyBorder="1" applyAlignment="1" applyProtection="1">
      <alignment horizontal="center" vertical="top" wrapText="1"/>
      <protection/>
    </xf>
    <xf numFmtId="166" fontId="32" fillId="0" borderId="10" xfId="59" applyNumberFormat="1" applyFont="1" applyFill="1" applyBorder="1" applyAlignment="1" applyProtection="1">
      <alignment horizontal="right" vertical="top" wrapText="1"/>
      <protection/>
    </xf>
    <xf numFmtId="166" fontId="32" fillId="0" borderId="10" xfId="76" applyNumberFormat="1" applyFont="1" applyFill="1" applyBorder="1" applyAlignment="1" applyProtection="1">
      <alignment horizontal="right" vertical="top" wrapText="1"/>
      <protection/>
    </xf>
    <xf numFmtId="166" fontId="32" fillId="0" borderId="10" xfId="0" applyNumberFormat="1" applyFont="1" applyFill="1" applyBorder="1" applyAlignment="1">
      <alignment vertical="top" wrapText="1"/>
    </xf>
    <xf numFmtId="0" fontId="34" fillId="0" borderId="10" xfId="72" applyNumberFormat="1" applyFont="1" applyFill="1" applyBorder="1" applyAlignment="1" applyProtection="1">
      <alignment horizontal="left" vertical="top" wrapText="1"/>
      <protection/>
    </xf>
    <xf numFmtId="49" fontId="34" fillId="0" borderId="10" xfId="76" applyNumberFormat="1" applyFont="1" applyFill="1" applyBorder="1" applyAlignment="1" applyProtection="1">
      <alignment horizontal="center" vertical="top" wrapText="1"/>
      <protection/>
    </xf>
    <xf numFmtId="166" fontId="31" fillId="0" borderId="10" xfId="76" applyNumberFormat="1" applyFont="1" applyFill="1" applyBorder="1" applyAlignment="1" applyProtection="1">
      <alignment horizontal="right" vertical="top" wrapText="1"/>
      <protection/>
    </xf>
    <xf numFmtId="166" fontId="31" fillId="0" borderId="10" xfId="59" applyNumberFormat="1" applyFont="1" applyFill="1" applyBorder="1" applyAlignment="1" applyProtection="1">
      <alignment horizontal="right" vertical="top" wrapText="1"/>
      <protection/>
    </xf>
    <xf numFmtId="4" fontId="32" fillId="0" borderId="10" xfId="59" applyNumberFormat="1" applyFont="1" applyFill="1" applyBorder="1" applyAlignment="1" applyProtection="1">
      <alignment horizontal="right" vertical="top" wrapText="1"/>
      <protection/>
    </xf>
    <xf numFmtId="165" fontId="34" fillId="0" borderId="10" xfId="59" applyFont="1" applyFill="1" applyBorder="1" applyAlignment="1" applyProtection="1">
      <alignment horizontal="left" vertical="top" wrapText="1"/>
      <protection/>
    </xf>
    <xf numFmtId="4" fontId="31" fillId="0" borderId="10" xfId="76" applyNumberFormat="1" applyFont="1" applyFill="1" applyBorder="1" applyAlignment="1" applyProtection="1">
      <alignment horizontal="right" vertical="top" wrapText="1"/>
      <protection/>
    </xf>
    <xf numFmtId="166" fontId="31" fillId="0" borderId="10" xfId="0" applyNumberFormat="1" applyFont="1" applyFill="1" applyBorder="1" applyAlignment="1">
      <alignment vertical="top"/>
    </xf>
    <xf numFmtId="165" fontId="33" fillId="0" borderId="10" xfId="59" applyFont="1" applyFill="1" applyBorder="1" applyAlignment="1" applyProtection="1">
      <alignment horizontal="left" vertical="top" wrapText="1"/>
      <protection/>
    </xf>
    <xf numFmtId="0" fontId="34" fillId="0" borderId="10" xfId="58" applyNumberFormat="1" applyFont="1" applyFill="1" applyBorder="1" applyAlignment="1" applyProtection="1">
      <alignment horizontal="left" vertical="top" wrapText="1"/>
      <protection/>
    </xf>
    <xf numFmtId="166" fontId="31" fillId="0" borderId="10" xfId="75" applyNumberFormat="1" applyFont="1" applyFill="1" applyBorder="1" applyAlignment="1" applyProtection="1">
      <alignment horizontal="right" vertical="top" wrapText="1"/>
      <protection/>
    </xf>
    <xf numFmtId="0" fontId="33" fillId="0" borderId="10" xfId="60" applyNumberFormat="1" applyFont="1" applyFill="1" applyBorder="1" applyAlignment="1" applyProtection="1">
      <alignment horizontal="left" vertical="top" wrapText="1"/>
      <protection/>
    </xf>
    <xf numFmtId="0" fontId="32" fillId="0" borderId="1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49" fontId="33" fillId="0" borderId="0" xfId="76" applyNumberFormat="1" applyFont="1" applyFill="1" applyBorder="1" applyAlignment="1" applyProtection="1">
      <alignment horizontal="center" vertical="top" wrapText="1"/>
      <protection/>
    </xf>
    <xf numFmtId="166" fontId="31" fillId="0" borderId="0" xfId="76" applyNumberFormat="1" applyFont="1" applyFill="1" applyBorder="1" applyAlignment="1" applyProtection="1">
      <alignment horizontal="right" vertical="top" wrapText="1"/>
      <protection/>
    </xf>
    <xf numFmtId="166" fontId="32" fillId="0" borderId="0" xfId="76" applyNumberFormat="1" applyFont="1" applyFill="1" applyBorder="1" applyAlignment="1" applyProtection="1">
      <alignment horizontal="right" vertical="top" wrapText="1"/>
      <protection/>
    </xf>
    <xf numFmtId="166" fontId="32" fillId="0" borderId="0" xfId="59" applyNumberFormat="1" applyFont="1" applyFill="1" applyBorder="1" applyAlignment="1" applyProtection="1">
      <alignment horizontal="right" vertical="top" wrapText="1"/>
      <protection/>
    </xf>
    <xf numFmtId="0" fontId="34" fillId="0" borderId="0" xfId="0" applyFont="1" applyFill="1" applyAlignment="1">
      <alignment vertical="top" wrapText="1"/>
    </xf>
    <xf numFmtId="0" fontId="31" fillId="0" borderId="0" xfId="0" applyFont="1" applyFill="1" applyAlignment="1">
      <alignment/>
    </xf>
    <xf numFmtId="0" fontId="31" fillId="0" borderId="0" xfId="68" applyFont="1" applyFill="1">
      <alignment/>
      <protection/>
    </xf>
    <xf numFmtId="0" fontId="31" fillId="0" borderId="0" xfId="68" applyFont="1" applyFill="1" applyAlignment="1">
      <alignment horizontal="center"/>
      <protection/>
    </xf>
    <xf numFmtId="166" fontId="34" fillId="0" borderId="0" xfId="0" applyNumberFormat="1" applyFont="1" applyFill="1" applyAlignment="1">
      <alignment vertical="top" wrapText="1"/>
    </xf>
    <xf numFmtId="0" fontId="31" fillId="0" borderId="0" xfId="0" applyFont="1" applyFill="1" applyAlignment="1">
      <alignment vertical="top" wrapText="1"/>
    </xf>
    <xf numFmtId="0" fontId="31" fillId="0" borderId="0" xfId="68" applyFont="1" applyFill="1" applyAlignment="1">
      <alignment/>
      <protection/>
    </xf>
    <xf numFmtId="166" fontId="30" fillId="0" borderId="0" xfId="0" applyNumberFormat="1" applyFont="1" applyFill="1" applyAlignment="1">
      <alignment vertical="top" wrapText="1"/>
    </xf>
    <xf numFmtId="166" fontId="30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1" fillId="0" borderId="0" xfId="68" applyFont="1" applyFill="1" applyBorder="1" applyAlignment="1">
      <alignment wrapText="1"/>
      <protection/>
    </xf>
    <xf numFmtId="0" fontId="34" fillId="0" borderId="0" xfId="0" applyFont="1" applyFill="1" applyBorder="1" applyAlignment="1">
      <alignment horizontal="center" wrapText="1"/>
    </xf>
    <xf numFmtId="0" fontId="32" fillId="0" borderId="0" xfId="68" applyFont="1" applyBorder="1" applyAlignment="1">
      <alignment horizontal="center"/>
      <protection/>
    </xf>
    <xf numFmtId="0" fontId="32" fillId="0" borderId="0" xfId="68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Лист1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2F9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4"/>
  <sheetViews>
    <sheetView tabSelected="1" zoomScalePageLayoutView="0" workbookViewId="0" topLeftCell="A1">
      <selection activeCell="H53" sqref="H53"/>
    </sheetView>
  </sheetViews>
  <sheetFormatPr defaultColWidth="9.00390625" defaultRowHeight="12.75"/>
  <cols>
    <col min="1" max="1" width="28.625" style="0" customWidth="1"/>
    <col min="2" max="2" width="5.75390625" style="0" customWidth="1"/>
    <col min="3" max="3" width="12.375" style="0" customWidth="1"/>
    <col min="4" max="4" width="12.875" style="0" customWidth="1"/>
    <col min="5" max="5" width="9.375" style="0" customWidth="1"/>
    <col min="6" max="6" width="9.75390625" style="0" customWidth="1"/>
    <col min="7" max="8" width="11.375" style="0" customWidth="1"/>
    <col min="9" max="10" width="11.75390625" style="0" customWidth="1"/>
    <col min="11" max="11" width="12.125" style="0" customWidth="1"/>
    <col min="12" max="12" width="11.625" style="0" customWidth="1"/>
    <col min="13" max="13" width="10.75390625" style="0" customWidth="1"/>
    <col min="14" max="14" width="10.625" style="0" customWidth="1"/>
    <col min="15" max="15" width="10.375" style="0" customWidth="1"/>
    <col min="16" max="16" width="13.375" style="0" hidden="1" customWidth="1"/>
    <col min="17" max="17" width="11.75390625" style="0" customWidth="1"/>
    <col min="18" max="18" width="10.00390625" style="0" customWidth="1"/>
    <col min="19" max="19" width="11.375" style="0" customWidth="1"/>
    <col min="20" max="20" width="10.75390625" style="0" customWidth="1"/>
    <col min="21" max="21" width="10.625" style="0" customWidth="1"/>
    <col min="22" max="22" width="11.3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  <c r="W2" s="1"/>
    </row>
    <row r="3" spans="1:23" ht="23.25" customHeight="1">
      <c r="A3" s="48" t="s">
        <v>107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  <c r="W3" s="1"/>
    </row>
    <row r="4" spans="1:23" ht="15.75">
      <c r="A4" s="4" t="s">
        <v>1</v>
      </c>
      <c r="B4" s="5"/>
      <c r="C4" s="5"/>
      <c r="D4" s="5"/>
      <c r="E4" s="1"/>
      <c r="F4" s="1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"/>
    </row>
    <row r="5" spans="1:23" ht="15.75">
      <c r="A5" s="6" t="s">
        <v>2</v>
      </c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"/>
    </row>
    <row r="6" spans="1:23" ht="8.25" customHeight="1">
      <c r="A6" s="3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"/>
    </row>
    <row r="7" spans="1:53" ht="15" customHeight="1">
      <c r="A7" s="44" t="s">
        <v>3</v>
      </c>
      <c r="B7" s="44" t="s">
        <v>4</v>
      </c>
      <c r="C7" s="44" t="s">
        <v>5</v>
      </c>
      <c r="D7" s="44" t="s">
        <v>6</v>
      </c>
      <c r="E7" s="44" t="s">
        <v>7</v>
      </c>
      <c r="F7" s="44"/>
      <c r="G7" s="44"/>
      <c r="H7" s="44" t="s">
        <v>8</v>
      </c>
      <c r="I7" s="44" t="s">
        <v>9</v>
      </c>
      <c r="J7" s="44"/>
      <c r="K7" s="44"/>
      <c r="L7" s="44" t="s">
        <v>10</v>
      </c>
      <c r="M7" s="44" t="s">
        <v>11</v>
      </c>
      <c r="N7" s="44"/>
      <c r="O7" s="44"/>
      <c r="P7" s="7"/>
      <c r="Q7" s="44" t="s">
        <v>12</v>
      </c>
      <c r="R7" s="44" t="s">
        <v>13</v>
      </c>
      <c r="S7" s="44"/>
      <c r="T7" s="44"/>
      <c r="U7" s="44" t="s">
        <v>14</v>
      </c>
      <c r="V7" s="3"/>
      <c r="W7" s="8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ht="3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7"/>
      <c r="Q8" s="44"/>
      <c r="R8" s="44"/>
      <c r="S8" s="44"/>
      <c r="T8" s="44"/>
      <c r="U8" s="44"/>
      <c r="V8" s="3"/>
      <c r="W8" s="8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ht="34.5" customHeight="1">
      <c r="A9" s="44"/>
      <c r="B9" s="44"/>
      <c r="C9" s="44"/>
      <c r="D9" s="44"/>
      <c r="E9" s="10" t="s">
        <v>15</v>
      </c>
      <c r="F9" s="10" t="s">
        <v>16</v>
      </c>
      <c r="G9" s="10" t="s">
        <v>17</v>
      </c>
      <c r="H9" s="44"/>
      <c r="I9" s="10" t="s">
        <v>18</v>
      </c>
      <c r="J9" s="10" t="s">
        <v>19</v>
      </c>
      <c r="K9" s="10" t="s">
        <v>20</v>
      </c>
      <c r="L9" s="44"/>
      <c r="M9" s="10" t="s">
        <v>21</v>
      </c>
      <c r="N9" s="10" t="s">
        <v>22</v>
      </c>
      <c r="O9" s="10" t="s">
        <v>23</v>
      </c>
      <c r="P9" s="10"/>
      <c r="Q9" s="44"/>
      <c r="R9" s="10" t="s">
        <v>24</v>
      </c>
      <c r="S9" s="10" t="s">
        <v>25</v>
      </c>
      <c r="T9" s="10" t="s">
        <v>26</v>
      </c>
      <c r="U9" s="44"/>
      <c r="V9" s="3"/>
      <c r="W9" s="8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ht="15.75">
      <c r="A10" s="11" t="s">
        <v>27</v>
      </c>
      <c r="B10" s="11" t="s">
        <v>28</v>
      </c>
      <c r="C10" s="11" t="s">
        <v>29</v>
      </c>
      <c r="D10" s="11">
        <v>4</v>
      </c>
      <c r="E10" s="11" t="s">
        <v>30</v>
      </c>
      <c r="F10" s="11" t="s">
        <v>31</v>
      </c>
      <c r="G10" s="11" t="s">
        <v>32</v>
      </c>
      <c r="H10" s="11" t="s">
        <v>33</v>
      </c>
      <c r="I10" s="11" t="s">
        <v>34</v>
      </c>
      <c r="J10" s="11" t="s">
        <v>35</v>
      </c>
      <c r="K10" s="11" t="s">
        <v>36</v>
      </c>
      <c r="L10" s="11" t="s">
        <v>37</v>
      </c>
      <c r="M10" s="11" t="s">
        <v>38</v>
      </c>
      <c r="N10" s="11" t="s">
        <v>39</v>
      </c>
      <c r="O10" s="11" t="s">
        <v>40</v>
      </c>
      <c r="P10" s="11"/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45</v>
      </c>
      <c r="V10" s="3"/>
      <c r="W10" s="8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ht="12.75" customHeight="1" hidden="1">
      <c r="A11" s="12" t="s">
        <v>46</v>
      </c>
      <c r="B11" s="13" t="s">
        <v>47</v>
      </c>
      <c r="C11" s="14"/>
      <c r="D11" s="15" t="e">
        <f>#REF!-D12</f>
        <v>#REF!</v>
      </c>
      <c r="E11" s="15" t="e">
        <f>#REF!-E12</f>
        <v>#REF!</v>
      </c>
      <c r="F11" s="16" t="e">
        <f>#REF!</f>
        <v>#REF!</v>
      </c>
      <c r="G11" s="14" t="e">
        <f>#REF!</f>
        <v>#REF!</v>
      </c>
      <c r="H11" s="15" t="e">
        <f>E11</f>
        <v>#REF!</v>
      </c>
      <c r="I11" s="16" t="e">
        <f>#REF!</f>
        <v>#REF!</v>
      </c>
      <c r="J11" s="14" t="e">
        <f>#REF!</f>
        <v>#REF!</v>
      </c>
      <c r="K11" s="14" t="e">
        <f>#REF!</f>
        <v>#REF!</v>
      </c>
      <c r="L11" s="14" t="e">
        <f>I11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/>
      <c r="Q11" s="14" t="e">
        <f>M11</f>
        <v>#REF!</v>
      </c>
      <c r="R11" s="14" t="e">
        <f>#REF!</f>
        <v>#REF!</v>
      </c>
      <c r="S11" s="16" t="e">
        <f>#REF!</f>
        <v>#REF!</v>
      </c>
      <c r="T11" s="14" t="e">
        <f>#REF!</f>
        <v>#REF!</v>
      </c>
      <c r="U11" s="14" t="e">
        <f>R11</f>
        <v>#REF!</v>
      </c>
      <c r="V11" s="3"/>
      <c r="W11" s="8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ht="12.75" customHeight="1" hidden="1">
      <c r="A12" s="17" t="s">
        <v>48</v>
      </c>
      <c r="B12" s="18" t="s">
        <v>49</v>
      </c>
      <c r="C12" s="14"/>
      <c r="D12" s="19">
        <v>908588</v>
      </c>
      <c r="E12" s="19">
        <v>908588</v>
      </c>
      <c r="F12" s="19" t="e">
        <f>#REF!-F11</f>
        <v>#REF!</v>
      </c>
      <c r="G12" s="19" t="e">
        <f>#REF!-G11</f>
        <v>#REF!</v>
      </c>
      <c r="H12" s="15" t="e">
        <f>#REF!-H11</f>
        <v>#REF!</v>
      </c>
      <c r="I12" s="20" t="e">
        <f>#REF!-I11</f>
        <v>#REF!</v>
      </c>
      <c r="J12" s="20" t="e">
        <f>#REF!-J11</f>
        <v>#REF!</v>
      </c>
      <c r="K12" s="20" t="e">
        <f>#REF!-K11</f>
        <v>#REF!</v>
      </c>
      <c r="L12" s="15" t="e">
        <f>#REF!-L11</f>
        <v>#REF!</v>
      </c>
      <c r="M12" s="20" t="e">
        <f>#REF!-M11</f>
        <v>#REF!</v>
      </c>
      <c r="N12" s="20" t="e">
        <f>#REF!-N11</f>
        <v>#REF!</v>
      </c>
      <c r="O12" s="20" t="e">
        <f>#REF!-O11</f>
        <v>#REF!</v>
      </c>
      <c r="P12" s="20"/>
      <c r="Q12" s="15" t="e">
        <f>#REF!-Q11</f>
        <v>#REF!</v>
      </c>
      <c r="R12" s="20" t="e">
        <f>#REF!-R11</f>
        <v>#REF!</v>
      </c>
      <c r="S12" s="20" t="e">
        <f>#REF!-S11</f>
        <v>#REF!</v>
      </c>
      <c r="T12" s="20" t="e">
        <f>#REF!-T11</f>
        <v>#REF!</v>
      </c>
      <c r="U12" s="15" t="e">
        <f>#REF!-U11</f>
        <v>#REF!</v>
      </c>
      <c r="V12" s="3"/>
      <c r="W12" s="8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57.75" customHeight="1">
      <c r="A13" s="12" t="s">
        <v>50</v>
      </c>
      <c r="B13" s="13" t="s">
        <v>51</v>
      </c>
      <c r="C13" s="21">
        <f>D13</f>
        <v>165616.3</v>
      </c>
      <c r="D13" s="21">
        <f>H13+L13+Q13+U13</f>
        <v>165616.3</v>
      </c>
      <c r="E13" s="14">
        <f aca="true" t="shared" si="0" ref="E13:U13">E15+E18</f>
        <v>4589.2</v>
      </c>
      <c r="F13" s="14">
        <f t="shared" si="0"/>
        <v>10333.5</v>
      </c>
      <c r="G13" s="14">
        <f t="shared" si="0"/>
        <v>12094.9</v>
      </c>
      <c r="H13" s="14">
        <f t="shared" si="0"/>
        <v>27017.6</v>
      </c>
      <c r="I13" s="14">
        <f t="shared" si="0"/>
        <v>19084.1</v>
      </c>
      <c r="J13" s="14">
        <f t="shared" si="0"/>
        <v>9700.1</v>
      </c>
      <c r="K13" s="14">
        <f t="shared" si="0"/>
        <v>12778.5</v>
      </c>
      <c r="L13" s="14">
        <f t="shared" si="0"/>
        <v>41562.7</v>
      </c>
      <c r="M13" s="14">
        <f t="shared" si="0"/>
        <v>25902</v>
      </c>
      <c r="N13" s="14">
        <f t="shared" si="0"/>
        <v>23654.8</v>
      </c>
      <c r="O13" s="14">
        <f t="shared" si="0"/>
        <v>13766</v>
      </c>
      <c r="P13" s="14">
        <f t="shared" si="0"/>
        <v>0</v>
      </c>
      <c r="Q13" s="14">
        <f t="shared" si="0"/>
        <v>63322.8</v>
      </c>
      <c r="R13" s="14">
        <f t="shared" si="0"/>
        <v>12598</v>
      </c>
      <c r="S13" s="14">
        <f t="shared" si="0"/>
        <v>12144</v>
      </c>
      <c r="T13" s="14">
        <f t="shared" si="0"/>
        <v>8971.2</v>
      </c>
      <c r="U13" s="14">
        <f t="shared" si="0"/>
        <v>33713.2</v>
      </c>
      <c r="V13" s="3"/>
      <c r="W13" s="8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18.75" customHeight="1">
      <c r="A14" s="17" t="s">
        <v>52</v>
      </c>
      <c r="B14" s="13"/>
      <c r="C14" s="14"/>
      <c r="D14" s="15"/>
      <c r="E14" s="19"/>
      <c r="F14" s="19"/>
      <c r="G14" s="19"/>
      <c r="H14" s="15"/>
      <c r="I14" s="20"/>
      <c r="J14" s="20"/>
      <c r="K14" s="20"/>
      <c r="L14" s="15"/>
      <c r="M14" s="20"/>
      <c r="N14" s="20"/>
      <c r="O14" s="20"/>
      <c r="P14" s="20"/>
      <c r="Q14" s="15"/>
      <c r="R14" s="20"/>
      <c r="S14" s="20"/>
      <c r="T14" s="20"/>
      <c r="U14" s="15"/>
      <c r="V14" s="3"/>
      <c r="W14" s="8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ht="42.75" customHeight="1">
      <c r="A15" s="22" t="s">
        <v>53</v>
      </c>
      <c r="B15" s="18" t="s">
        <v>54</v>
      </c>
      <c r="C15" s="15">
        <f aca="true" t="shared" si="1" ref="C15:U15">C16+C17</f>
        <v>83367</v>
      </c>
      <c r="D15" s="15">
        <f t="shared" si="1"/>
        <v>83367</v>
      </c>
      <c r="E15" s="15">
        <f t="shared" si="1"/>
        <v>4512.2</v>
      </c>
      <c r="F15" s="15">
        <f t="shared" si="1"/>
        <v>7212.8</v>
      </c>
      <c r="G15" s="15">
        <f t="shared" si="1"/>
        <v>4722.799999999999</v>
      </c>
      <c r="H15" s="15">
        <f t="shared" si="1"/>
        <v>16447.8</v>
      </c>
      <c r="I15" s="15">
        <f t="shared" si="1"/>
        <v>7450.6</v>
      </c>
      <c r="J15" s="15">
        <f t="shared" si="1"/>
        <v>7135.1</v>
      </c>
      <c r="K15" s="15">
        <f t="shared" si="1"/>
        <v>5213.5</v>
      </c>
      <c r="L15" s="15">
        <f t="shared" si="1"/>
        <v>19799.2</v>
      </c>
      <c r="M15" s="15">
        <f t="shared" si="1"/>
        <v>7506</v>
      </c>
      <c r="N15" s="15">
        <f t="shared" si="1"/>
        <v>7565</v>
      </c>
      <c r="O15" s="15">
        <f t="shared" si="1"/>
        <v>6201</v>
      </c>
      <c r="P15" s="15">
        <f t="shared" si="1"/>
        <v>0</v>
      </c>
      <c r="Q15" s="15">
        <f t="shared" si="1"/>
        <v>21272</v>
      </c>
      <c r="R15" s="15">
        <f t="shared" si="1"/>
        <v>10034</v>
      </c>
      <c r="S15" s="15">
        <f t="shared" si="1"/>
        <v>9310</v>
      </c>
      <c r="T15" s="15">
        <f t="shared" si="1"/>
        <v>6504</v>
      </c>
      <c r="U15" s="15">
        <f t="shared" si="1"/>
        <v>25848</v>
      </c>
      <c r="V15" s="3"/>
      <c r="W15" s="8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ht="37.5" customHeight="1">
      <c r="A16" s="22" t="s">
        <v>55</v>
      </c>
      <c r="B16" s="18"/>
      <c r="C16" s="19">
        <f>D16</f>
        <v>12960</v>
      </c>
      <c r="D16" s="19">
        <f>H16+L16+Q16+U16</f>
        <v>12960</v>
      </c>
      <c r="E16" s="19">
        <v>1626</v>
      </c>
      <c r="F16" s="19">
        <v>1489.2</v>
      </c>
      <c r="G16" s="19">
        <v>1292.1</v>
      </c>
      <c r="H16" s="19">
        <f>E16+F16+G16</f>
        <v>4407.299999999999</v>
      </c>
      <c r="I16" s="19">
        <v>-27.9</v>
      </c>
      <c r="J16" s="19">
        <v>798.1</v>
      </c>
      <c r="K16" s="19">
        <v>1278.5</v>
      </c>
      <c r="L16" s="19">
        <f>I16+J16+K16</f>
        <v>2048.7</v>
      </c>
      <c r="M16" s="19">
        <v>968</v>
      </c>
      <c r="N16" s="19">
        <v>969</v>
      </c>
      <c r="O16" s="19">
        <v>1316</v>
      </c>
      <c r="P16" s="19"/>
      <c r="Q16" s="19">
        <f>M16+N16+O16</f>
        <v>3253</v>
      </c>
      <c r="R16" s="19">
        <v>968</v>
      </c>
      <c r="S16" s="19">
        <v>969</v>
      </c>
      <c r="T16" s="19">
        <v>1314</v>
      </c>
      <c r="U16" s="19">
        <f>R16+S16+T16</f>
        <v>3251</v>
      </c>
      <c r="V16" s="3"/>
      <c r="W16" s="8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ht="53.25" customHeight="1">
      <c r="A17" s="22" t="s">
        <v>56</v>
      </c>
      <c r="B17" s="18"/>
      <c r="C17" s="19">
        <f>D17</f>
        <v>70407</v>
      </c>
      <c r="D17" s="19">
        <f>H17+L17+Q17+U17</f>
        <v>70407</v>
      </c>
      <c r="E17" s="19">
        <v>2886.2</v>
      </c>
      <c r="F17" s="19">
        <v>5723.6</v>
      </c>
      <c r="G17" s="19">
        <v>3430.7</v>
      </c>
      <c r="H17" s="19">
        <f>E17+F17+G17</f>
        <v>12040.5</v>
      </c>
      <c r="I17" s="19">
        <v>7478.5</v>
      </c>
      <c r="J17" s="19">
        <v>6337</v>
      </c>
      <c r="K17" s="19">
        <v>3935</v>
      </c>
      <c r="L17" s="19">
        <f>I17+J17+K17</f>
        <v>17750.5</v>
      </c>
      <c r="M17" s="19">
        <v>6538</v>
      </c>
      <c r="N17" s="19">
        <v>6596</v>
      </c>
      <c r="O17" s="19">
        <v>4885</v>
      </c>
      <c r="P17" s="19"/>
      <c r="Q17" s="19">
        <f>M17+N17+O17</f>
        <v>18019</v>
      </c>
      <c r="R17" s="19">
        <v>9066</v>
      </c>
      <c r="S17" s="19">
        <v>8341</v>
      </c>
      <c r="T17" s="19">
        <v>5190</v>
      </c>
      <c r="U17" s="19">
        <f>R17+S17+T17</f>
        <v>22597</v>
      </c>
      <c r="V17" s="3"/>
      <c r="W17" s="8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ht="36.75" customHeight="1">
      <c r="A18" s="22" t="s">
        <v>57</v>
      </c>
      <c r="B18" s="18" t="s">
        <v>58</v>
      </c>
      <c r="C18" s="15">
        <f>D18</f>
        <v>82249.3</v>
      </c>
      <c r="D18" s="15">
        <f aca="true" t="shared" si="2" ref="D18:U18">D20+D19</f>
        <v>82249.3</v>
      </c>
      <c r="E18" s="15">
        <f t="shared" si="2"/>
        <v>77</v>
      </c>
      <c r="F18" s="15">
        <f t="shared" si="2"/>
        <v>3120.7</v>
      </c>
      <c r="G18" s="15">
        <f t="shared" si="2"/>
        <v>7372.1</v>
      </c>
      <c r="H18" s="15">
        <f t="shared" si="2"/>
        <v>10569.8</v>
      </c>
      <c r="I18" s="15">
        <f t="shared" si="2"/>
        <v>11633.5</v>
      </c>
      <c r="J18" s="15">
        <f t="shared" si="2"/>
        <v>2565</v>
      </c>
      <c r="K18" s="15">
        <f t="shared" si="2"/>
        <v>7565</v>
      </c>
      <c r="L18" s="15">
        <f t="shared" si="2"/>
        <v>21763.5</v>
      </c>
      <c r="M18" s="15">
        <f t="shared" si="2"/>
        <v>18396</v>
      </c>
      <c r="N18" s="15">
        <f t="shared" si="2"/>
        <v>16089.8</v>
      </c>
      <c r="O18" s="15">
        <f t="shared" si="2"/>
        <v>7565</v>
      </c>
      <c r="P18" s="15">
        <f t="shared" si="2"/>
        <v>0</v>
      </c>
      <c r="Q18" s="15">
        <f t="shared" si="2"/>
        <v>42050.8</v>
      </c>
      <c r="R18" s="15">
        <f t="shared" si="2"/>
        <v>2564</v>
      </c>
      <c r="S18" s="15">
        <f t="shared" si="2"/>
        <v>2834</v>
      </c>
      <c r="T18" s="15">
        <f t="shared" si="2"/>
        <v>2467.2</v>
      </c>
      <c r="U18" s="15">
        <f t="shared" si="2"/>
        <v>7865.2</v>
      </c>
      <c r="V18" s="3"/>
      <c r="W18" s="8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ht="37.5" customHeight="1">
      <c r="A19" s="22" t="s">
        <v>55</v>
      </c>
      <c r="B19" s="18"/>
      <c r="C19" s="19">
        <f>D19</f>
        <v>11553.2</v>
      </c>
      <c r="D19" s="19">
        <f>H19+L19+Q19+U19</f>
        <v>11553.2</v>
      </c>
      <c r="E19" s="19">
        <v>-1547</v>
      </c>
      <c r="F19" s="19">
        <v>940</v>
      </c>
      <c r="G19" s="19">
        <v>1880</v>
      </c>
      <c r="H19" s="19">
        <f>E19+F19+G19</f>
        <v>1273</v>
      </c>
      <c r="I19" s="19">
        <v>2487</v>
      </c>
      <c r="J19" s="19">
        <v>940</v>
      </c>
      <c r="K19" s="19">
        <v>940</v>
      </c>
      <c r="L19" s="19">
        <f>I19+J19+K19</f>
        <v>4367</v>
      </c>
      <c r="M19" s="19">
        <v>940</v>
      </c>
      <c r="N19" s="19">
        <v>940</v>
      </c>
      <c r="O19" s="19">
        <v>940</v>
      </c>
      <c r="P19" s="19"/>
      <c r="Q19" s="19">
        <f>M19+N19+O19</f>
        <v>2820</v>
      </c>
      <c r="R19" s="19">
        <v>940</v>
      </c>
      <c r="S19" s="19">
        <v>1210</v>
      </c>
      <c r="T19" s="19">
        <v>943.2</v>
      </c>
      <c r="U19" s="19">
        <f>R19+S19+T19</f>
        <v>3093.2</v>
      </c>
      <c r="V19" s="3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ht="50.25" customHeight="1">
      <c r="A20" s="22" t="s">
        <v>56</v>
      </c>
      <c r="B20" s="18"/>
      <c r="C20" s="23">
        <f>D20</f>
        <v>70696.1</v>
      </c>
      <c r="D20" s="23">
        <f>H20+L20+Q20+U20</f>
        <v>70696.1</v>
      </c>
      <c r="E20" s="24">
        <v>1624</v>
      </c>
      <c r="F20" s="24">
        <v>2180.7</v>
      </c>
      <c r="G20" s="24">
        <v>5492.1</v>
      </c>
      <c r="H20" s="19">
        <f>E20+F20+G20</f>
        <v>9296.8</v>
      </c>
      <c r="I20" s="19">
        <v>9146.5</v>
      </c>
      <c r="J20" s="23">
        <v>1625</v>
      </c>
      <c r="K20" s="19">
        <v>6625</v>
      </c>
      <c r="L20" s="19">
        <f>I20+J20+K20</f>
        <v>17396.5</v>
      </c>
      <c r="M20" s="19">
        <v>17456</v>
      </c>
      <c r="N20" s="19">
        <v>15149.8</v>
      </c>
      <c r="O20" s="19">
        <v>6625</v>
      </c>
      <c r="P20" s="19"/>
      <c r="Q20" s="19">
        <f>M20+N20+O20</f>
        <v>39230.8</v>
      </c>
      <c r="R20" s="19">
        <v>1624</v>
      </c>
      <c r="S20" s="19">
        <v>1624</v>
      </c>
      <c r="T20" s="19">
        <v>1524</v>
      </c>
      <c r="U20" s="19">
        <f>R20+S20+T20</f>
        <v>4772</v>
      </c>
      <c r="V20" s="3"/>
      <c r="W20" s="8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ht="39.75" customHeight="1">
      <c r="A21" s="25" t="s">
        <v>59</v>
      </c>
      <c r="B21" s="13" t="s">
        <v>60</v>
      </c>
      <c r="C21" s="15">
        <f>C23+C25+C27+C29+C33+C31</f>
        <v>169920</v>
      </c>
      <c r="D21" s="15">
        <f aca="true" t="shared" si="3" ref="D21:U21">D23+D25+D27+D29+D33+D31</f>
        <v>169920</v>
      </c>
      <c r="E21" s="15">
        <f t="shared" si="3"/>
        <v>6080.799999999999</v>
      </c>
      <c r="F21" s="15">
        <f t="shared" si="3"/>
        <v>10590.3</v>
      </c>
      <c r="G21" s="15">
        <f t="shared" si="3"/>
        <v>10455.900000000001</v>
      </c>
      <c r="H21" s="15">
        <f t="shared" si="3"/>
        <v>27127</v>
      </c>
      <c r="I21" s="15">
        <f t="shared" si="3"/>
        <v>23794.9</v>
      </c>
      <c r="J21" s="15">
        <f t="shared" si="3"/>
        <v>8539</v>
      </c>
      <c r="K21" s="15">
        <f t="shared" si="3"/>
        <v>15453</v>
      </c>
      <c r="L21" s="15">
        <f t="shared" si="3"/>
        <v>47786.9</v>
      </c>
      <c r="M21" s="15">
        <f t="shared" si="3"/>
        <v>28538.6</v>
      </c>
      <c r="N21" s="15">
        <f t="shared" si="3"/>
        <v>26060.3</v>
      </c>
      <c r="O21" s="15">
        <f t="shared" si="3"/>
        <v>13517</v>
      </c>
      <c r="P21" s="15">
        <f t="shared" si="3"/>
        <v>0</v>
      </c>
      <c r="Q21" s="15">
        <f t="shared" si="3"/>
        <v>68115.9</v>
      </c>
      <c r="R21" s="15">
        <f t="shared" si="3"/>
        <v>9784</v>
      </c>
      <c r="S21" s="15">
        <f t="shared" si="3"/>
        <v>7673</v>
      </c>
      <c r="T21" s="15">
        <f t="shared" si="3"/>
        <v>9433.2</v>
      </c>
      <c r="U21" s="15">
        <f t="shared" si="3"/>
        <v>26890.2</v>
      </c>
      <c r="V21" s="3"/>
      <c r="W21" s="8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21" customHeight="1">
      <c r="A22" s="17" t="s">
        <v>52</v>
      </c>
      <c r="B22" s="13"/>
      <c r="C22" s="19"/>
      <c r="D22" s="15"/>
      <c r="E22" s="19"/>
      <c r="F22" s="19"/>
      <c r="G22" s="19"/>
      <c r="H22" s="15"/>
      <c r="I22" s="19"/>
      <c r="J22" s="19"/>
      <c r="K22" s="19"/>
      <c r="L22" s="15"/>
      <c r="M22" s="19"/>
      <c r="N22" s="19"/>
      <c r="O22" s="19"/>
      <c r="P22" s="19"/>
      <c r="Q22" s="15"/>
      <c r="R22" s="19"/>
      <c r="S22" s="19"/>
      <c r="T22" s="19"/>
      <c r="U22" s="15"/>
      <c r="V22" s="3"/>
      <c r="W22" s="8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ht="81" customHeight="1">
      <c r="A23" s="22" t="s">
        <v>61</v>
      </c>
      <c r="B23" s="18" t="s">
        <v>62</v>
      </c>
      <c r="C23" s="19">
        <f aca="true" t="shared" si="4" ref="C23:C28">D23</f>
        <v>1641</v>
      </c>
      <c r="D23" s="15">
        <f aca="true" t="shared" si="5" ref="D23:U23">D24</f>
        <v>1641</v>
      </c>
      <c r="E23" s="15">
        <f t="shared" si="5"/>
        <v>0</v>
      </c>
      <c r="F23" s="15">
        <f t="shared" si="5"/>
        <v>0</v>
      </c>
      <c r="G23" s="15">
        <f t="shared" si="5"/>
        <v>0</v>
      </c>
      <c r="H23" s="15">
        <f t="shared" si="5"/>
        <v>0</v>
      </c>
      <c r="I23" s="15">
        <f t="shared" si="5"/>
        <v>957</v>
      </c>
      <c r="J23" s="15">
        <f t="shared" si="5"/>
        <v>0</v>
      </c>
      <c r="K23" s="15">
        <f t="shared" si="5"/>
        <v>0</v>
      </c>
      <c r="L23" s="15">
        <f t="shared" si="5"/>
        <v>957</v>
      </c>
      <c r="M23" s="15">
        <f t="shared" si="5"/>
        <v>0</v>
      </c>
      <c r="N23" s="15">
        <f t="shared" si="5"/>
        <v>0</v>
      </c>
      <c r="O23" s="15">
        <f t="shared" si="5"/>
        <v>0</v>
      </c>
      <c r="P23" s="15">
        <f t="shared" si="5"/>
        <v>0</v>
      </c>
      <c r="Q23" s="15">
        <f t="shared" si="5"/>
        <v>0</v>
      </c>
      <c r="R23" s="15">
        <f t="shared" si="5"/>
        <v>684</v>
      </c>
      <c r="S23" s="15">
        <f t="shared" si="5"/>
        <v>0</v>
      </c>
      <c r="T23" s="15">
        <f t="shared" si="5"/>
        <v>0</v>
      </c>
      <c r="U23" s="15">
        <f t="shared" si="5"/>
        <v>684</v>
      </c>
      <c r="V23" s="3"/>
      <c r="W23" s="8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ht="36" customHeight="1">
      <c r="A24" s="22" t="s">
        <v>55</v>
      </c>
      <c r="B24" s="18"/>
      <c r="C24" s="19">
        <f t="shared" si="4"/>
        <v>1641</v>
      </c>
      <c r="D24" s="19">
        <f>H24+L24+Q24+U24</f>
        <v>1641</v>
      </c>
      <c r="E24" s="19"/>
      <c r="F24" s="19"/>
      <c r="G24" s="19"/>
      <c r="H24" s="19">
        <f>E24+F24+G24</f>
        <v>0</v>
      </c>
      <c r="I24" s="19">
        <v>957</v>
      </c>
      <c r="J24" s="19"/>
      <c r="K24" s="19"/>
      <c r="L24" s="19">
        <f>I24+J24+K24</f>
        <v>957</v>
      </c>
      <c r="M24" s="19"/>
      <c r="N24" s="19"/>
      <c r="O24" s="19"/>
      <c r="P24" s="19"/>
      <c r="Q24" s="19">
        <f>M24+N24+O24</f>
        <v>0</v>
      </c>
      <c r="R24" s="19">
        <v>684</v>
      </c>
      <c r="S24" s="19"/>
      <c r="T24" s="19"/>
      <c r="U24" s="19">
        <f>R24+S24+T24</f>
        <v>684</v>
      </c>
      <c r="V24" s="3"/>
      <c r="W24" s="8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ht="35.25" customHeight="1">
      <c r="A25" s="22" t="s">
        <v>63</v>
      </c>
      <c r="B25" s="18" t="s">
        <v>64</v>
      </c>
      <c r="C25" s="15">
        <f t="shared" si="4"/>
        <v>49591.5</v>
      </c>
      <c r="D25" s="15">
        <f aca="true" t="shared" si="6" ref="D25:U25">D26</f>
        <v>49591.5</v>
      </c>
      <c r="E25" s="15">
        <f t="shared" si="6"/>
        <v>3921.6</v>
      </c>
      <c r="F25" s="15">
        <f t="shared" si="6"/>
        <v>4665.9</v>
      </c>
      <c r="G25" s="15">
        <f t="shared" si="6"/>
        <v>4894.7</v>
      </c>
      <c r="H25" s="15">
        <f t="shared" si="6"/>
        <v>13482.2</v>
      </c>
      <c r="I25" s="15">
        <f t="shared" si="6"/>
        <v>6089.1</v>
      </c>
      <c r="J25" s="15">
        <f t="shared" si="6"/>
        <v>3498.5</v>
      </c>
      <c r="K25" s="15">
        <f t="shared" si="6"/>
        <v>3271.5</v>
      </c>
      <c r="L25" s="15">
        <f t="shared" si="6"/>
        <v>12859.1</v>
      </c>
      <c r="M25" s="15">
        <f t="shared" si="6"/>
        <v>4491.5</v>
      </c>
      <c r="N25" s="15">
        <f t="shared" si="6"/>
        <v>4540.5</v>
      </c>
      <c r="O25" s="15">
        <f t="shared" si="6"/>
        <v>3233.5</v>
      </c>
      <c r="P25" s="15">
        <f t="shared" si="6"/>
        <v>0</v>
      </c>
      <c r="Q25" s="15">
        <f t="shared" si="6"/>
        <v>12265.5</v>
      </c>
      <c r="R25" s="15">
        <f t="shared" si="6"/>
        <v>3710.5</v>
      </c>
      <c r="S25" s="15">
        <f t="shared" si="6"/>
        <v>3560.5</v>
      </c>
      <c r="T25" s="15">
        <f t="shared" si="6"/>
        <v>3713.7</v>
      </c>
      <c r="U25" s="15">
        <f t="shared" si="6"/>
        <v>10984.7</v>
      </c>
      <c r="V25" s="3"/>
      <c r="W25" s="8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ht="37.5" customHeight="1">
      <c r="A26" s="22" t="s">
        <v>55</v>
      </c>
      <c r="B26" s="18"/>
      <c r="C26" s="19">
        <f t="shared" si="4"/>
        <v>49591.5</v>
      </c>
      <c r="D26" s="19">
        <f>H26+L26+Q26+U26</f>
        <v>49591.5</v>
      </c>
      <c r="E26" s="19">
        <v>3921.6</v>
      </c>
      <c r="F26" s="19">
        <v>4665.9</v>
      </c>
      <c r="G26" s="19">
        <v>4894.7</v>
      </c>
      <c r="H26" s="19">
        <f>E26+F26+G26</f>
        <v>13482.2</v>
      </c>
      <c r="I26" s="19">
        <v>6089.1</v>
      </c>
      <c r="J26" s="19">
        <v>3498.5</v>
      </c>
      <c r="K26" s="19">
        <v>3271.5</v>
      </c>
      <c r="L26" s="19">
        <f>I26+J26+K26</f>
        <v>12859.1</v>
      </c>
      <c r="M26" s="19">
        <v>4491.5</v>
      </c>
      <c r="N26" s="19">
        <v>4540.5</v>
      </c>
      <c r="O26" s="19">
        <v>3233.5</v>
      </c>
      <c r="P26" s="19"/>
      <c r="Q26" s="19">
        <f>M26+N26+O26</f>
        <v>12265.5</v>
      </c>
      <c r="R26" s="19">
        <v>3710.5</v>
      </c>
      <c r="S26" s="19">
        <v>3560.5</v>
      </c>
      <c r="T26" s="19">
        <v>3713.7</v>
      </c>
      <c r="U26" s="19">
        <f>R26+S26+T26</f>
        <v>10984.7</v>
      </c>
      <c r="V26" s="3"/>
      <c r="W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82.5" customHeight="1">
      <c r="A27" s="22" t="s">
        <v>65</v>
      </c>
      <c r="B27" s="18" t="s">
        <v>66</v>
      </c>
      <c r="C27" s="15">
        <f t="shared" si="4"/>
        <v>0</v>
      </c>
      <c r="D27" s="15">
        <f aca="true" t="shared" si="7" ref="D27:U27">D28</f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15">
        <f t="shared" si="7"/>
        <v>0</v>
      </c>
      <c r="N27" s="15">
        <f t="shared" si="7"/>
        <v>0</v>
      </c>
      <c r="O27" s="15">
        <f t="shared" si="7"/>
        <v>0</v>
      </c>
      <c r="P27" s="15">
        <f t="shared" si="7"/>
        <v>0</v>
      </c>
      <c r="Q27" s="15">
        <f t="shared" si="7"/>
        <v>0</v>
      </c>
      <c r="R27" s="15">
        <f t="shared" si="7"/>
        <v>0</v>
      </c>
      <c r="S27" s="15">
        <f t="shared" si="7"/>
        <v>0</v>
      </c>
      <c r="T27" s="15">
        <f t="shared" si="7"/>
        <v>0</v>
      </c>
      <c r="U27" s="15">
        <f t="shared" si="7"/>
        <v>0</v>
      </c>
      <c r="V27" s="3"/>
      <c r="W27" s="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ht="45" customHeight="1">
      <c r="A28" s="22" t="s">
        <v>55</v>
      </c>
      <c r="B28" s="18"/>
      <c r="C28" s="19">
        <f t="shared" si="4"/>
        <v>0</v>
      </c>
      <c r="D28" s="19">
        <f>H28+L28+Q28+U28</f>
        <v>0</v>
      </c>
      <c r="E28" s="19"/>
      <c r="F28" s="19"/>
      <c r="G28" s="19"/>
      <c r="H28" s="19">
        <f>E28+F28+G28</f>
        <v>0</v>
      </c>
      <c r="I28" s="19"/>
      <c r="J28" s="19"/>
      <c r="K28" s="19"/>
      <c r="L28" s="19">
        <f>I28+J28+K28</f>
        <v>0</v>
      </c>
      <c r="M28" s="19"/>
      <c r="N28" s="19"/>
      <c r="O28" s="19">
        <f>54-54</f>
        <v>0</v>
      </c>
      <c r="P28" s="19"/>
      <c r="Q28" s="19">
        <f>M28+N28+O28</f>
        <v>0</v>
      </c>
      <c r="R28" s="19"/>
      <c r="S28" s="19"/>
      <c r="T28" s="19"/>
      <c r="U28" s="19">
        <f>R28+S28+T28</f>
        <v>0</v>
      </c>
      <c r="V28" s="3"/>
      <c r="W28" s="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ht="72" customHeight="1">
      <c r="A29" s="22" t="s">
        <v>67</v>
      </c>
      <c r="B29" s="18" t="s">
        <v>68</v>
      </c>
      <c r="C29" s="15">
        <f aca="true" t="shared" si="8" ref="C29:U29">C30</f>
        <v>3</v>
      </c>
      <c r="D29" s="15">
        <f t="shared" si="8"/>
        <v>3</v>
      </c>
      <c r="E29" s="15">
        <f t="shared" si="8"/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8"/>
        <v>0</v>
      </c>
      <c r="O29" s="15">
        <f t="shared" si="8"/>
        <v>0</v>
      </c>
      <c r="P29" s="15">
        <f t="shared" si="8"/>
        <v>0</v>
      </c>
      <c r="Q29" s="15">
        <f t="shared" si="8"/>
        <v>0</v>
      </c>
      <c r="R29" s="15">
        <f t="shared" si="8"/>
        <v>0</v>
      </c>
      <c r="S29" s="15">
        <f t="shared" si="8"/>
        <v>3</v>
      </c>
      <c r="T29" s="15">
        <f t="shared" si="8"/>
        <v>0</v>
      </c>
      <c r="U29" s="15">
        <f t="shared" si="8"/>
        <v>3</v>
      </c>
      <c r="V29" s="3"/>
      <c r="W29" s="8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ht="37.5" customHeight="1">
      <c r="A30" s="22" t="s">
        <v>55</v>
      </c>
      <c r="B30" s="18"/>
      <c r="C30" s="19">
        <f aca="true" t="shared" si="9" ref="C30:C38">D30</f>
        <v>3</v>
      </c>
      <c r="D30" s="19">
        <f>H30+L30+Q30+U30</f>
        <v>3</v>
      </c>
      <c r="E30" s="19"/>
      <c r="F30" s="19"/>
      <c r="G30" s="19"/>
      <c r="H30" s="19">
        <f>E30+F30+G30</f>
        <v>0</v>
      </c>
      <c r="I30" s="19"/>
      <c r="J30" s="19"/>
      <c r="K30" s="19"/>
      <c r="L30" s="19">
        <f>I30+J30+K30</f>
        <v>0</v>
      </c>
      <c r="M30" s="19"/>
      <c r="N30" s="19"/>
      <c r="O30" s="19"/>
      <c r="P30" s="19"/>
      <c r="Q30" s="19">
        <f>M30+N30+O30</f>
        <v>0</v>
      </c>
      <c r="R30" s="19"/>
      <c r="S30" s="19">
        <v>3</v>
      </c>
      <c r="T30" s="19"/>
      <c r="U30" s="19">
        <f>R30+S30+T30</f>
        <v>3</v>
      </c>
      <c r="V30" s="3"/>
      <c r="W30" s="8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ht="37.5" customHeight="1">
      <c r="A31" s="22" t="s">
        <v>104</v>
      </c>
      <c r="B31" s="18" t="s">
        <v>70</v>
      </c>
      <c r="C31" s="15">
        <f>C32</f>
        <v>6715.1</v>
      </c>
      <c r="D31" s="15">
        <f aca="true" t="shared" si="10" ref="D31:U31">D32</f>
        <v>6715.1</v>
      </c>
      <c r="E31" s="15">
        <f t="shared" si="10"/>
        <v>0</v>
      </c>
      <c r="F31" s="15">
        <f t="shared" si="10"/>
        <v>771.5</v>
      </c>
      <c r="G31" s="15">
        <f t="shared" si="10"/>
        <v>949.2</v>
      </c>
      <c r="H31" s="15">
        <f t="shared" si="10"/>
        <v>1720.7</v>
      </c>
      <c r="I31" s="15">
        <f t="shared" si="10"/>
        <v>1787.4</v>
      </c>
      <c r="J31" s="15">
        <f t="shared" si="10"/>
        <v>180</v>
      </c>
      <c r="K31" s="15">
        <f t="shared" si="10"/>
        <v>180</v>
      </c>
      <c r="L31" s="15">
        <f t="shared" si="10"/>
        <v>2147.4</v>
      </c>
      <c r="M31" s="15">
        <f t="shared" si="10"/>
        <v>1136</v>
      </c>
      <c r="N31" s="15">
        <f t="shared" si="10"/>
        <v>180</v>
      </c>
      <c r="O31" s="15">
        <f t="shared" si="10"/>
        <v>180</v>
      </c>
      <c r="P31" s="15">
        <f t="shared" si="10"/>
        <v>0</v>
      </c>
      <c r="Q31" s="15">
        <f t="shared" si="10"/>
        <v>1496</v>
      </c>
      <c r="R31" s="15">
        <f t="shared" si="10"/>
        <v>976</v>
      </c>
      <c r="S31" s="15">
        <f t="shared" si="10"/>
        <v>180</v>
      </c>
      <c r="T31" s="15">
        <f t="shared" si="10"/>
        <v>195</v>
      </c>
      <c r="U31" s="15">
        <f t="shared" si="10"/>
        <v>1351</v>
      </c>
      <c r="V31" s="3"/>
      <c r="W31" s="8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37.5" customHeight="1">
      <c r="A32" s="22" t="s">
        <v>55</v>
      </c>
      <c r="B32" s="18"/>
      <c r="C32" s="19">
        <f>D32</f>
        <v>6715.1</v>
      </c>
      <c r="D32" s="19">
        <f>H32+L32+Q32+U32</f>
        <v>6715.1</v>
      </c>
      <c r="E32" s="19">
        <v>0</v>
      </c>
      <c r="F32" s="19">
        <v>771.5</v>
      </c>
      <c r="G32" s="19">
        <v>949.2</v>
      </c>
      <c r="H32" s="19">
        <f>E32+F32+G32</f>
        <v>1720.7</v>
      </c>
      <c r="I32" s="19">
        <v>1787.4</v>
      </c>
      <c r="J32" s="19">
        <v>180</v>
      </c>
      <c r="K32" s="19">
        <v>180</v>
      </c>
      <c r="L32" s="19">
        <f>I32+J32+K32</f>
        <v>2147.4</v>
      </c>
      <c r="M32" s="19">
        <v>1136</v>
      </c>
      <c r="N32" s="19">
        <v>180</v>
      </c>
      <c r="O32" s="19">
        <v>180</v>
      </c>
      <c r="P32" s="19">
        <f>P34</f>
        <v>0</v>
      </c>
      <c r="Q32" s="19">
        <f>M32+N32+O32</f>
        <v>1496</v>
      </c>
      <c r="R32" s="19">
        <v>976</v>
      </c>
      <c r="S32" s="19">
        <v>180</v>
      </c>
      <c r="T32" s="19">
        <v>195</v>
      </c>
      <c r="U32" s="19">
        <f>R32+S32+T32</f>
        <v>1351</v>
      </c>
      <c r="V32" s="3"/>
      <c r="W32" s="8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ht="37.5" customHeight="1">
      <c r="A33" s="22" t="s">
        <v>69</v>
      </c>
      <c r="B33" s="18" t="s">
        <v>105</v>
      </c>
      <c r="C33" s="15">
        <f t="shared" si="9"/>
        <v>111969.4</v>
      </c>
      <c r="D33" s="15">
        <f aca="true" t="shared" si="11" ref="D33:U33">D34</f>
        <v>111969.4</v>
      </c>
      <c r="E33" s="15">
        <f t="shared" si="11"/>
        <v>2159.2</v>
      </c>
      <c r="F33" s="15">
        <f t="shared" si="11"/>
        <v>5152.9</v>
      </c>
      <c r="G33" s="15">
        <f t="shared" si="11"/>
        <v>4612</v>
      </c>
      <c r="H33" s="15">
        <f t="shared" si="11"/>
        <v>11924.099999999999</v>
      </c>
      <c r="I33" s="15">
        <f t="shared" si="11"/>
        <v>14961.4</v>
      </c>
      <c r="J33" s="15">
        <f t="shared" si="11"/>
        <v>4860.5</v>
      </c>
      <c r="K33" s="15">
        <f t="shared" si="11"/>
        <v>12001.5</v>
      </c>
      <c r="L33" s="15">
        <f t="shared" si="11"/>
        <v>31823.4</v>
      </c>
      <c r="M33" s="15">
        <f t="shared" si="11"/>
        <v>22911.1</v>
      </c>
      <c r="N33" s="15">
        <f t="shared" si="11"/>
        <v>21339.8</v>
      </c>
      <c r="O33" s="15">
        <f t="shared" si="11"/>
        <v>10103.5</v>
      </c>
      <c r="P33" s="15">
        <f t="shared" si="11"/>
        <v>0</v>
      </c>
      <c r="Q33" s="15">
        <f t="shared" si="11"/>
        <v>54354.399999999994</v>
      </c>
      <c r="R33" s="15">
        <f t="shared" si="11"/>
        <v>4413.5</v>
      </c>
      <c r="S33" s="15">
        <f t="shared" si="11"/>
        <v>3929.5</v>
      </c>
      <c r="T33" s="15">
        <f t="shared" si="11"/>
        <v>5524.5</v>
      </c>
      <c r="U33" s="15">
        <f t="shared" si="11"/>
        <v>13867.5</v>
      </c>
      <c r="V33" s="3"/>
      <c r="W33" s="8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ht="39" customHeight="1">
      <c r="A34" s="22" t="s">
        <v>55</v>
      </c>
      <c r="B34" s="18"/>
      <c r="C34" s="19">
        <f t="shared" si="9"/>
        <v>111969.4</v>
      </c>
      <c r="D34" s="19">
        <f>H34+L34+Q34+U34</f>
        <v>111969.4</v>
      </c>
      <c r="E34" s="19">
        <v>2159.2</v>
      </c>
      <c r="F34" s="19">
        <v>5152.9</v>
      </c>
      <c r="G34" s="19">
        <v>4612</v>
      </c>
      <c r="H34" s="19">
        <f>E34+F34+G34</f>
        <v>11924.099999999999</v>
      </c>
      <c r="I34" s="19">
        <v>14961.4</v>
      </c>
      <c r="J34" s="19">
        <v>4860.5</v>
      </c>
      <c r="K34" s="19">
        <v>12001.5</v>
      </c>
      <c r="L34" s="19">
        <f>I34+J34+K34</f>
        <v>31823.4</v>
      </c>
      <c r="M34" s="19">
        <v>22911.1</v>
      </c>
      <c r="N34" s="19">
        <v>21339.8</v>
      </c>
      <c r="O34" s="19">
        <v>10103.5</v>
      </c>
      <c r="P34" s="19"/>
      <c r="Q34" s="19">
        <f>M34+N34+O34</f>
        <v>54354.399999999994</v>
      </c>
      <c r="R34" s="19">
        <v>4413.5</v>
      </c>
      <c r="S34" s="19">
        <v>3929.5</v>
      </c>
      <c r="T34" s="19">
        <v>5524.5</v>
      </c>
      <c r="U34" s="19">
        <f>R34+S34+T34</f>
        <v>13867.5</v>
      </c>
      <c r="V34" s="3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ht="41.25" customHeight="1">
      <c r="A35" s="25" t="s">
        <v>71</v>
      </c>
      <c r="B35" s="13" t="s">
        <v>72</v>
      </c>
      <c r="C35" s="15">
        <v>0</v>
      </c>
      <c r="D35" s="15">
        <f aca="true" t="shared" si="12" ref="D35:U35">D13-D21</f>
        <v>-4303.700000000012</v>
      </c>
      <c r="E35" s="15">
        <f t="shared" si="12"/>
        <v>-1491.5999999999995</v>
      </c>
      <c r="F35" s="15">
        <f t="shared" si="12"/>
        <v>-256.7999999999993</v>
      </c>
      <c r="G35" s="15">
        <f t="shared" si="12"/>
        <v>1638.9999999999982</v>
      </c>
      <c r="H35" s="15">
        <f t="shared" si="12"/>
        <v>-109.40000000000146</v>
      </c>
      <c r="I35" s="15">
        <f t="shared" si="12"/>
        <v>-4710.800000000003</v>
      </c>
      <c r="J35" s="15">
        <f t="shared" si="12"/>
        <v>1161.1000000000004</v>
      </c>
      <c r="K35" s="15">
        <f t="shared" si="12"/>
        <v>-2674.5</v>
      </c>
      <c r="L35" s="15">
        <f t="shared" si="12"/>
        <v>-6224.200000000004</v>
      </c>
      <c r="M35" s="15">
        <f t="shared" si="12"/>
        <v>-2636.5999999999985</v>
      </c>
      <c r="N35" s="15">
        <f t="shared" si="12"/>
        <v>-2405.5</v>
      </c>
      <c r="O35" s="15">
        <f t="shared" si="12"/>
        <v>249</v>
      </c>
      <c r="P35" s="15">
        <f t="shared" si="12"/>
        <v>0</v>
      </c>
      <c r="Q35" s="15">
        <f t="shared" si="12"/>
        <v>-4793.099999999991</v>
      </c>
      <c r="R35" s="15">
        <f t="shared" si="12"/>
        <v>2814</v>
      </c>
      <c r="S35" s="15">
        <f t="shared" si="12"/>
        <v>4471</v>
      </c>
      <c r="T35" s="15">
        <f t="shared" si="12"/>
        <v>-462</v>
      </c>
      <c r="U35" s="15">
        <f t="shared" si="12"/>
        <v>6822.999999999996</v>
      </c>
      <c r="V35" s="3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ht="45.75" customHeight="1">
      <c r="A36" s="25" t="s">
        <v>73</v>
      </c>
      <c r="B36" s="13" t="s">
        <v>74</v>
      </c>
      <c r="C36" s="19">
        <v>0</v>
      </c>
      <c r="D36" s="15">
        <f aca="true" t="shared" si="13" ref="D36:U36">-D35</f>
        <v>4303.700000000012</v>
      </c>
      <c r="E36" s="15">
        <f t="shared" si="13"/>
        <v>1491.5999999999995</v>
      </c>
      <c r="F36" s="15">
        <f t="shared" si="13"/>
        <v>256.7999999999993</v>
      </c>
      <c r="G36" s="15">
        <f t="shared" si="13"/>
        <v>-1638.9999999999982</v>
      </c>
      <c r="H36" s="15">
        <f t="shared" si="13"/>
        <v>109.40000000000146</v>
      </c>
      <c r="I36" s="15">
        <f t="shared" si="13"/>
        <v>4710.800000000003</v>
      </c>
      <c r="J36" s="15">
        <f t="shared" si="13"/>
        <v>-1161.1000000000004</v>
      </c>
      <c r="K36" s="15">
        <f t="shared" si="13"/>
        <v>2674.5</v>
      </c>
      <c r="L36" s="15">
        <f t="shared" si="13"/>
        <v>6224.200000000004</v>
      </c>
      <c r="M36" s="15">
        <f t="shared" si="13"/>
        <v>2636.5999999999985</v>
      </c>
      <c r="N36" s="15">
        <f t="shared" si="13"/>
        <v>2405.5</v>
      </c>
      <c r="O36" s="15">
        <f t="shared" si="13"/>
        <v>-249</v>
      </c>
      <c r="P36" s="15">
        <f t="shared" si="13"/>
        <v>0</v>
      </c>
      <c r="Q36" s="15">
        <f t="shared" si="13"/>
        <v>4793.099999999991</v>
      </c>
      <c r="R36" s="15">
        <f t="shared" si="13"/>
        <v>-2814</v>
      </c>
      <c r="S36" s="15">
        <f t="shared" si="13"/>
        <v>-4471</v>
      </c>
      <c r="T36" s="15">
        <f t="shared" si="13"/>
        <v>462</v>
      </c>
      <c r="U36" s="15">
        <f t="shared" si="13"/>
        <v>-6822.999999999996</v>
      </c>
      <c r="V36" s="3"/>
      <c r="W36" s="8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ht="33.75" customHeight="1">
      <c r="A37" s="22" t="s">
        <v>55</v>
      </c>
      <c r="B37" s="13"/>
      <c r="C37" s="19">
        <v>-24526.3</v>
      </c>
      <c r="D37" s="19">
        <f aca="true" t="shared" si="14" ref="D37:U37">-(D16+D19-(D24+D26+D28+D30+D34))</f>
        <v>138691.69999999998</v>
      </c>
      <c r="E37" s="19">
        <f t="shared" si="14"/>
        <v>6001.799999999999</v>
      </c>
      <c r="F37" s="19">
        <f t="shared" si="14"/>
        <v>7389.599999999999</v>
      </c>
      <c r="G37" s="19">
        <f t="shared" si="14"/>
        <v>6334.6</v>
      </c>
      <c r="H37" s="19">
        <f t="shared" si="14"/>
        <v>19726</v>
      </c>
      <c r="I37" s="19">
        <f t="shared" si="14"/>
        <v>19548.4</v>
      </c>
      <c r="J37" s="19">
        <f t="shared" si="14"/>
        <v>6620.9</v>
      </c>
      <c r="K37" s="19">
        <f t="shared" si="14"/>
        <v>13054.5</v>
      </c>
      <c r="L37" s="19">
        <f t="shared" si="14"/>
        <v>39223.8</v>
      </c>
      <c r="M37" s="19">
        <f t="shared" si="14"/>
        <v>25494.6</v>
      </c>
      <c r="N37" s="19">
        <f t="shared" si="14"/>
        <v>23971.3</v>
      </c>
      <c r="O37" s="19">
        <f t="shared" si="14"/>
        <v>11081</v>
      </c>
      <c r="P37" s="19">
        <f t="shared" si="14"/>
        <v>0</v>
      </c>
      <c r="Q37" s="19">
        <f t="shared" si="14"/>
        <v>60546.899999999994</v>
      </c>
      <c r="R37" s="19">
        <f t="shared" si="14"/>
        <v>6900</v>
      </c>
      <c r="S37" s="19">
        <f t="shared" si="14"/>
        <v>5314</v>
      </c>
      <c r="T37" s="19">
        <f t="shared" si="14"/>
        <v>6981.000000000001</v>
      </c>
      <c r="U37" s="19">
        <f t="shared" si="14"/>
        <v>19195</v>
      </c>
      <c r="V37" s="3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ht="48" customHeight="1">
      <c r="A38" s="22" t="s">
        <v>56</v>
      </c>
      <c r="B38" s="13"/>
      <c r="C38" s="19">
        <f t="shared" si="9"/>
        <v>-141103.1</v>
      </c>
      <c r="D38" s="19">
        <f aca="true" t="shared" si="15" ref="D38:U38">-(D17+D20-(0))</f>
        <v>-141103.1</v>
      </c>
      <c r="E38" s="19">
        <f t="shared" si="15"/>
        <v>-4510.2</v>
      </c>
      <c r="F38" s="19">
        <f t="shared" si="15"/>
        <v>-7904.3</v>
      </c>
      <c r="G38" s="19">
        <f t="shared" si="15"/>
        <v>-8922.8</v>
      </c>
      <c r="H38" s="19">
        <f t="shared" si="15"/>
        <v>-21337.3</v>
      </c>
      <c r="I38" s="19">
        <f t="shared" si="15"/>
        <v>-16625</v>
      </c>
      <c r="J38" s="19">
        <f t="shared" si="15"/>
        <v>-7962</v>
      </c>
      <c r="K38" s="19">
        <f t="shared" si="15"/>
        <v>-10560</v>
      </c>
      <c r="L38" s="19">
        <f t="shared" si="15"/>
        <v>-35147</v>
      </c>
      <c r="M38" s="19">
        <f t="shared" si="15"/>
        <v>-23994</v>
      </c>
      <c r="N38" s="19">
        <f t="shared" si="15"/>
        <v>-21745.8</v>
      </c>
      <c r="O38" s="19">
        <f t="shared" si="15"/>
        <v>-11510</v>
      </c>
      <c r="P38" s="19">
        <f t="shared" si="15"/>
        <v>0</v>
      </c>
      <c r="Q38" s="19">
        <f t="shared" si="15"/>
        <v>-57249.8</v>
      </c>
      <c r="R38" s="19">
        <f t="shared" si="15"/>
        <v>-10690</v>
      </c>
      <c r="S38" s="19">
        <f t="shared" si="15"/>
        <v>-9965</v>
      </c>
      <c r="T38" s="19">
        <f t="shared" si="15"/>
        <v>-6714</v>
      </c>
      <c r="U38" s="19">
        <f t="shared" si="15"/>
        <v>-27369</v>
      </c>
      <c r="V38" s="3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ht="74.25" customHeight="1">
      <c r="A39" s="25" t="s">
        <v>75</v>
      </c>
      <c r="B39" s="13" t="s">
        <v>76</v>
      </c>
      <c r="C39" s="15">
        <f aca="true" t="shared" si="16" ref="C39:U39">-C13</f>
        <v>-165616.3</v>
      </c>
      <c r="D39" s="15">
        <f t="shared" si="16"/>
        <v>-165616.3</v>
      </c>
      <c r="E39" s="15">
        <f t="shared" si="16"/>
        <v>-4589.2</v>
      </c>
      <c r="F39" s="15">
        <f t="shared" si="16"/>
        <v>-10333.5</v>
      </c>
      <c r="G39" s="15">
        <f t="shared" si="16"/>
        <v>-12094.9</v>
      </c>
      <c r="H39" s="15">
        <f t="shared" si="16"/>
        <v>-27017.6</v>
      </c>
      <c r="I39" s="15">
        <f t="shared" si="16"/>
        <v>-19084.1</v>
      </c>
      <c r="J39" s="15">
        <f t="shared" si="16"/>
        <v>-9700.1</v>
      </c>
      <c r="K39" s="15">
        <f t="shared" si="16"/>
        <v>-12778.5</v>
      </c>
      <c r="L39" s="15">
        <f t="shared" si="16"/>
        <v>-41562.7</v>
      </c>
      <c r="M39" s="15">
        <f t="shared" si="16"/>
        <v>-25902</v>
      </c>
      <c r="N39" s="15">
        <f t="shared" si="16"/>
        <v>-23654.8</v>
      </c>
      <c r="O39" s="15">
        <f t="shared" si="16"/>
        <v>-13766</v>
      </c>
      <c r="P39" s="15">
        <f t="shared" si="16"/>
        <v>0</v>
      </c>
      <c r="Q39" s="15">
        <f t="shared" si="16"/>
        <v>-63322.8</v>
      </c>
      <c r="R39" s="15">
        <f t="shared" si="16"/>
        <v>-12598</v>
      </c>
      <c r="S39" s="15">
        <f t="shared" si="16"/>
        <v>-12144</v>
      </c>
      <c r="T39" s="15">
        <f t="shared" si="16"/>
        <v>-8971.2</v>
      </c>
      <c r="U39" s="15">
        <f t="shared" si="16"/>
        <v>-33713.2</v>
      </c>
      <c r="V39" s="3"/>
      <c r="W39" s="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ht="14.25" customHeight="1">
      <c r="A40" s="17" t="s">
        <v>52</v>
      </c>
      <c r="B40" s="13"/>
      <c r="C40" s="19"/>
      <c r="D40" s="15"/>
      <c r="E40" s="19"/>
      <c r="F40" s="19"/>
      <c r="G40" s="19"/>
      <c r="H40" s="15"/>
      <c r="I40" s="19"/>
      <c r="J40" s="19"/>
      <c r="K40" s="19"/>
      <c r="L40" s="15"/>
      <c r="M40" s="19"/>
      <c r="N40" s="19"/>
      <c r="O40" s="19"/>
      <c r="P40" s="19"/>
      <c r="Q40" s="15"/>
      <c r="R40" s="19"/>
      <c r="S40" s="19"/>
      <c r="T40" s="19"/>
      <c r="U40" s="15"/>
      <c r="V40" s="3"/>
      <c r="W40" s="8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ht="61.5" customHeight="1">
      <c r="A41" s="22" t="s">
        <v>56</v>
      </c>
      <c r="B41" s="13"/>
      <c r="C41" s="19">
        <f aca="true" t="shared" si="17" ref="C41:C46">D41</f>
        <v>-141103.1</v>
      </c>
      <c r="D41" s="19">
        <f>-(D17+D20)</f>
        <v>-141103.1</v>
      </c>
      <c r="E41" s="19">
        <f aca="true" t="shared" si="18" ref="E41:U41">-(E17+E19)</f>
        <v>-1339.1999999999998</v>
      </c>
      <c r="F41" s="19">
        <f t="shared" si="18"/>
        <v>-6663.6</v>
      </c>
      <c r="G41" s="19">
        <f t="shared" si="18"/>
        <v>-5310.7</v>
      </c>
      <c r="H41" s="19">
        <f t="shared" si="18"/>
        <v>-13313.5</v>
      </c>
      <c r="I41" s="19">
        <f t="shared" si="18"/>
        <v>-9965.5</v>
      </c>
      <c r="J41" s="19">
        <f t="shared" si="18"/>
        <v>-7277</v>
      </c>
      <c r="K41" s="19">
        <f t="shared" si="18"/>
        <v>-4875</v>
      </c>
      <c r="L41" s="19">
        <f t="shared" si="18"/>
        <v>-22117.5</v>
      </c>
      <c r="M41" s="19">
        <f t="shared" si="18"/>
        <v>-7478</v>
      </c>
      <c r="N41" s="19">
        <f t="shared" si="18"/>
        <v>-7536</v>
      </c>
      <c r="O41" s="19">
        <f t="shared" si="18"/>
        <v>-5825</v>
      </c>
      <c r="P41" s="19">
        <f t="shared" si="18"/>
        <v>0</v>
      </c>
      <c r="Q41" s="19">
        <f t="shared" si="18"/>
        <v>-20839</v>
      </c>
      <c r="R41" s="19">
        <f t="shared" si="18"/>
        <v>-10006</v>
      </c>
      <c r="S41" s="19">
        <f t="shared" si="18"/>
        <v>-9551</v>
      </c>
      <c r="T41" s="19">
        <f t="shared" si="18"/>
        <v>-6133.2</v>
      </c>
      <c r="U41" s="19">
        <f t="shared" si="18"/>
        <v>-25690.2</v>
      </c>
      <c r="V41" s="3"/>
      <c r="W41" s="8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ht="42" customHeight="1">
      <c r="A42" s="22" t="s">
        <v>55</v>
      </c>
      <c r="B42" s="13"/>
      <c r="C42" s="19">
        <f t="shared" si="17"/>
        <v>-24513.2</v>
      </c>
      <c r="D42" s="19">
        <f>-(D16+D19)</f>
        <v>-24513.2</v>
      </c>
      <c r="E42" s="19">
        <f aca="true" t="shared" si="19" ref="E42:U42">-(E16+E20)</f>
        <v>-3250</v>
      </c>
      <c r="F42" s="19">
        <f t="shared" si="19"/>
        <v>-3669.8999999999996</v>
      </c>
      <c r="G42" s="19">
        <f t="shared" si="19"/>
        <v>-6784.200000000001</v>
      </c>
      <c r="H42" s="19">
        <f t="shared" si="19"/>
        <v>-13704.099999999999</v>
      </c>
      <c r="I42" s="19">
        <f t="shared" si="19"/>
        <v>-9118.6</v>
      </c>
      <c r="J42" s="19">
        <f t="shared" si="19"/>
        <v>-2423.1</v>
      </c>
      <c r="K42" s="19">
        <f t="shared" si="19"/>
        <v>-7903.5</v>
      </c>
      <c r="L42" s="19">
        <f t="shared" si="19"/>
        <v>-19445.2</v>
      </c>
      <c r="M42" s="19">
        <f t="shared" si="19"/>
        <v>-18424</v>
      </c>
      <c r="N42" s="19">
        <f t="shared" si="19"/>
        <v>-16118.8</v>
      </c>
      <c r="O42" s="19">
        <f t="shared" si="19"/>
        <v>-7941</v>
      </c>
      <c r="P42" s="19">
        <f t="shared" si="19"/>
        <v>0</v>
      </c>
      <c r="Q42" s="19">
        <f t="shared" si="19"/>
        <v>-42483.8</v>
      </c>
      <c r="R42" s="19">
        <f t="shared" si="19"/>
        <v>-2592</v>
      </c>
      <c r="S42" s="19">
        <f t="shared" si="19"/>
        <v>-2593</v>
      </c>
      <c r="T42" s="19">
        <f t="shared" si="19"/>
        <v>-2838</v>
      </c>
      <c r="U42" s="19">
        <f t="shared" si="19"/>
        <v>-8023</v>
      </c>
      <c r="V42" s="3"/>
      <c r="W42" s="8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ht="69" customHeight="1">
      <c r="A43" s="22" t="s">
        <v>77</v>
      </c>
      <c r="B43" s="18" t="s">
        <v>78</v>
      </c>
      <c r="C43" s="19">
        <f t="shared" si="17"/>
        <v>0</v>
      </c>
      <c r="D43" s="15"/>
      <c r="E43" s="19"/>
      <c r="F43" s="19"/>
      <c r="G43" s="19"/>
      <c r="H43" s="15"/>
      <c r="I43" s="19"/>
      <c r="J43" s="19"/>
      <c r="K43" s="19"/>
      <c r="L43" s="15"/>
      <c r="M43" s="19"/>
      <c r="N43" s="19"/>
      <c r="O43" s="19"/>
      <c r="P43" s="19"/>
      <c r="Q43" s="15"/>
      <c r="R43" s="19"/>
      <c r="S43" s="19"/>
      <c r="T43" s="19"/>
      <c r="U43" s="15"/>
      <c r="V43" s="3"/>
      <c r="W43" s="8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ht="83.25" customHeight="1">
      <c r="A44" s="22" t="s">
        <v>79</v>
      </c>
      <c r="B44" s="18" t="s">
        <v>80</v>
      </c>
      <c r="C44" s="19">
        <f t="shared" si="17"/>
        <v>0</v>
      </c>
      <c r="D44" s="15"/>
      <c r="E44" s="24"/>
      <c r="F44" s="24"/>
      <c r="G44" s="24"/>
      <c r="H44" s="15"/>
      <c r="I44" s="19"/>
      <c r="J44" s="19"/>
      <c r="K44" s="19"/>
      <c r="L44" s="15"/>
      <c r="M44" s="19"/>
      <c r="N44" s="19"/>
      <c r="O44" s="19"/>
      <c r="P44" s="19"/>
      <c r="Q44" s="15"/>
      <c r="R44" s="19"/>
      <c r="S44" s="19"/>
      <c r="T44" s="19"/>
      <c r="U44" s="15"/>
      <c r="V44" s="3"/>
      <c r="W44" s="8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ht="36.75" customHeight="1">
      <c r="A45" s="26" t="s">
        <v>81</v>
      </c>
      <c r="B45" s="18" t="s">
        <v>82</v>
      </c>
      <c r="C45" s="19">
        <f t="shared" si="17"/>
        <v>0</v>
      </c>
      <c r="D45" s="15"/>
      <c r="E45" s="19"/>
      <c r="F45" s="27"/>
      <c r="G45" s="27"/>
      <c r="H45" s="15"/>
      <c r="I45" s="27"/>
      <c r="J45" s="27"/>
      <c r="K45" s="27"/>
      <c r="L45" s="15"/>
      <c r="M45" s="27"/>
      <c r="N45" s="27"/>
      <c r="O45" s="27"/>
      <c r="P45" s="19"/>
      <c r="Q45" s="15"/>
      <c r="R45" s="19"/>
      <c r="S45" s="19"/>
      <c r="T45" s="19"/>
      <c r="U45" s="15"/>
      <c r="V45" s="3"/>
      <c r="W45" s="8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ht="99.75" customHeight="1">
      <c r="A46" s="25" t="s">
        <v>83</v>
      </c>
      <c r="B46" s="13" t="s">
        <v>84</v>
      </c>
      <c r="C46" s="19">
        <f t="shared" si="17"/>
        <v>169920</v>
      </c>
      <c r="D46" s="15">
        <f aca="true" t="shared" si="20" ref="D46:U46">D47</f>
        <v>169920</v>
      </c>
      <c r="E46" s="15">
        <f t="shared" si="20"/>
        <v>6080.799999999999</v>
      </c>
      <c r="F46" s="15">
        <f t="shared" si="20"/>
        <v>10590.3</v>
      </c>
      <c r="G46" s="15">
        <f t="shared" si="20"/>
        <v>10455.900000000001</v>
      </c>
      <c r="H46" s="15">
        <f t="shared" si="20"/>
        <v>27127</v>
      </c>
      <c r="I46" s="15">
        <f t="shared" si="20"/>
        <v>23794.9</v>
      </c>
      <c r="J46" s="15">
        <f t="shared" si="20"/>
        <v>8539</v>
      </c>
      <c r="K46" s="15">
        <f t="shared" si="20"/>
        <v>15453</v>
      </c>
      <c r="L46" s="15">
        <f t="shared" si="20"/>
        <v>47786.9</v>
      </c>
      <c r="M46" s="15">
        <f t="shared" si="20"/>
        <v>28538.6</v>
      </c>
      <c r="N46" s="15">
        <f t="shared" si="20"/>
        <v>26060.3</v>
      </c>
      <c r="O46" s="15">
        <f t="shared" si="20"/>
        <v>13517</v>
      </c>
      <c r="P46" s="15">
        <f t="shared" si="20"/>
        <v>0</v>
      </c>
      <c r="Q46" s="15">
        <f t="shared" si="20"/>
        <v>68115.9</v>
      </c>
      <c r="R46" s="15">
        <f t="shared" si="20"/>
        <v>9784</v>
      </c>
      <c r="S46" s="15">
        <f t="shared" si="20"/>
        <v>7673</v>
      </c>
      <c r="T46" s="15">
        <f t="shared" si="20"/>
        <v>9433.2</v>
      </c>
      <c r="U46" s="15">
        <f t="shared" si="20"/>
        <v>26890.2</v>
      </c>
      <c r="V46" s="3"/>
      <c r="W46" s="8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ht="36.75" customHeight="1">
      <c r="A47" s="22" t="s">
        <v>55</v>
      </c>
      <c r="B47" s="13"/>
      <c r="C47" s="19">
        <f>D47</f>
        <v>169920</v>
      </c>
      <c r="D47" s="19">
        <f>D24+D26+D28+D30+D34+D32</f>
        <v>169920</v>
      </c>
      <c r="E47" s="19">
        <f>E24+E26+E28+E30+E34+E32</f>
        <v>6080.799999999999</v>
      </c>
      <c r="F47" s="19">
        <f aca="true" t="shared" si="21" ref="F47:U47">F24+F26+F28+F30+F34+F32</f>
        <v>10590.3</v>
      </c>
      <c r="G47" s="19">
        <f t="shared" si="21"/>
        <v>10455.900000000001</v>
      </c>
      <c r="H47" s="19">
        <f t="shared" si="21"/>
        <v>27127</v>
      </c>
      <c r="I47" s="19">
        <f t="shared" si="21"/>
        <v>23794.9</v>
      </c>
      <c r="J47" s="19">
        <f t="shared" si="21"/>
        <v>8539</v>
      </c>
      <c r="K47" s="19">
        <f t="shared" si="21"/>
        <v>15453</v>
      </c>
      <c r="L47" s="19">
        <f t="shared" si="21"/>
        <v>47786.9</v>
      </c>
      <c r="M47" s="19">
        <f t="shared" si="21"/>
        <v>28538.6</v>
      </c>
      <c r="N47" s="19">
        <f t="shared" si="21"/>
        <v>26060.3</v>
      </c>
      <c r="O47" s="19">
        <f t="shared" si="21"/>
        <v>13517</v>
      </c>
      <c r="P47" s="19">
        <f t="shared" si="21"/>
        <v>0</v>
      </c>
      <c r="Q47" s="19">
        <f t="shared" si="21"/>
        <v>68115.9</v>
      </c>
      <c r="R47" s="19">
        <f t="shared" si="21"/>
        <v>9784</v>
      </c>
      <c r="S47" s="19">
        <f t="shared" si="21"/>
        <v>7673</v>
      </c>
      <c r="T47" s="19">
        <f t="shared" si="21"/>
        <v>9433.2</v>
      </c>
      <c r="U47" s="19">
        <f t="shared" si="21"/>
        <v>26890.2</v>
      </c>
      <c r="V47" s="3"/>
      <c r="W47" s="8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ht="22.5" customHeight="1">
      <c r="A48" s="17" t="s">
        <v>52</v>
      </c>
      <c r="B48" s="13"/>
      <c r="C48" s="19"/>
      <c r="D48" s="15"/>
      <c r="E48" s="24"/>
      <c r="F48" s="24"/>
      <c r="G48" s="24"/>
      <c r="H48" s="15"/>
      <c r="I48" s="19"/>
      <c r="J48" s="19"/>
      <c r="K48" s="19"/>
      <c r="L48" s="15"/>
      <c r="M48" s="19"/>
      <c r="N48" s="19"/>
      <c r="O48" s="19"/>
      <c r="P48" s="19"/>
      <c r="Q48" s="15"/>
      <c r="R48" s="19"/>
      <c r="S48" s="19"/>
      <c r="T48" s="19"/>
      <c r="U48" s="15"/>
      <c r="V48" s="3"/>
      <c r="W48" s="8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ht="53.25" customHeight="1">
      <c r="A49" s="17" t="s">
        <v>85</v>
      </c>
      <c r="B49" s="18" t="s">
        <v>86</v>
      </c>
      <c r="C49" s="19">
        <f>D49</f>
        <v>600</v>
      </c>
      <c r="D49" s="15">
        <f>H49+L49+Q49+U49</f>
        <v>600</v>
      </c>
      <c r="E49" s="24"/>
      <c r="F49" s="24"/>
      <c r="G49" s="24"/>
      <c r="H49" s="15">
        <f>E49+F49+G49</f>
        <v>0</v>
      </c>
      <c r="I49" s="19"/>
      <c r="J49" s="19"/>
      <c r="K49" s="19"/>
      <c r="L49" s="15">
        <f>I49+K49+J49</f>
        <v>0</v>
      </c>
      <c r="M49" s="19"/>
      <c r="N49" s="19"/>
      <c r="O49" s="19"/>
      <c r="P49" s="19"/>
      <c r="Q49" s="15">
        <f>M49+N49+O49</f>
        <v>0</v>
      </c>
      <c r="R49" s="19"/>
      <c r="S49" s="19">
        <v>600</v>
      </c>
      <c r="T49" s="19"/>
      <c r="U49" s="15">
        <f>R49+S49+T49</f>
        <v>600</v>
      </c>
      <c r="V49" s="3"/>
      <c r="W49" s="8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ht="42" customHeight="1">
      <c r="A50" s="22" t="s">
        <v>87</v>
      </c>
      <c r="B50" s="18" t="s">
        <v>88</v>
      </c>
      <c r="C50" s="19">
        <f>D50</f>
        <v>0</v>
      </c>
      <c r="D50" s="15"/>
      <c r="E50" s="19"/>
      <c r="F50" s="19"/>
      <c r="G50" s="19"/>
      <c r="H50" s="15"/>
      <c r="I50" s="19"/>
      <c r="J50" s="19"/>
      <c r="K50" s="19"/>
      <c r="L50" s="15"/>
      <c r="M50" s="19"/>
      <c r="N50" s="19"/>
      <c r="O50" s="19"/>
      <c r="P50" s="19"/>
      <c r="Q50" s="15"/>
      <c r="R50" s="19"/>
      <c r="S50" s="19"/>
      <c r="T50" s="19"/>
      <c r="U50" s="15"/>
      <c r="V50" s="3"/>
      <c r="W50" s="8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ht="142.5" customHeight="1">
      <c r="A51" s="12" t="s">
        <v>89</v>
      </c>
      <c r="B51" s="13" t="s">
        <v>90</v>
      </c>
      <c r="C51" s="19">
        <f>-C35</f>
        <v>0</v>
      </c>
      <c r="D51" s="19">
        <f aca="true" t="shared" si="22" ref="D51:U51">-D35</f>
        <v>4303.700000000012</v>
      </c>
      <c r="E51" s="19">
        <f t="shared" si="22"/>
        <v>1491.5999999999995</v>
      </c>
      <c r="F51" s="19">
        <f t="shared" si="22"/>
        <v>256.7999999999993</v>
      </c>
      <c r="G51" s="19">
        <f t="shared" si="22"/>
        <v>-1638.9999999999982</v>
      </c>
      <c r="H51" s="19">
        <f t="shared" si="22"/>
        <v>109.40000000000146</v>
      </c>
      <c r="I51" s="19">
        <f t="shared" si="22"/>
        <v>4710.800000000003</v>
      </c>
      <c r="J51" s="19">
        <f t="shared" si="22"/>
        <v>-1161.1000000000004</v>
      </c>
      <c r="K51" s="19">
        <f t="shared" si="22"/>
        <v>2674.5</v>
      </c>
      <c r="L51" s="19">
        <f t="shared" si="22"/>
        <v>6224.200000000004</v>
      </c>
      <c r="M51" s="19">
        <f t="shared" si="22"/>
        <v>2636.5999999999985</v>
      </c>
      <c r="N51" s="19">
        <f t="shared" si="22"/>
        <v>2405.5</v>
      </c>
      <c r="O51" s="19">
        <f t="shared" si="22"/>
        <v>-249</v>
      </c>
      <c r="P51" s="19">
        <f t="shared" si="22"/>
        <v>0</v>
      </c>
      <c r="Q51" s="19">
        <f t="shared" si="22"/>
        <v>4793.099999999991</v>
      </c>
      <c r="R51" s="19">
        <f t="shared" si="22"/>
        <v>-2814</v>
      </c>
      <c r="S51" s="19">
        <f t="shared" si="22"/>
        <v>-4471</v>
      </c>
      <c r="T51" s="19">
        <f t="shared" si="22"/>
        <v>462</v>
      </c>
      <c r="U51" s="19">
        <f t="shared" si="22"/>
        <v>-6822.999999999996</v>
      </c>
      <c r="V51" s="3"/>
      <c r="W51" s="8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ht="100.5" customHeight="1">
      <c r="A52" s="28" t="s">
        <v>91</v>
      </c>
      <c r="B52" s="13" t="s">
        <v>92</v>
      </c>
      <c r="C52" s="19">
        <v>600</v>
      </c>
      <c r="D52" s="15">
        <v>600</v>
      </c>
      <c r="E52" s="19">
        <v>10200</v>
      </c>
      <c r="F52" s="19">
        <f>E53</f>
        <v>8708</v>
      </c>
      <c r="G52" s="19">
        <f>F53</f>
        <v>8451.2</v>
      </c>
      <c r="H52" s="19">
        <f>E52</f>
        <v>10200</v>
      </c>
      <c r="I52" s="19">
        <f>G53</f>
        <v>10090.199999999997</v>
      </c>
      <c r="J52" s="19">
        <f>I53</f>
        <v>5379.399999999994</v>
      </c>
      <c r="K52" s="19">
        <f>J53</f>
        <v>6540.4999999999945</v>
      </c>
      <c r="L52" s="19">
        <f>I52</f>
        <v>10090.199999999997</v>
      </c>
      <c r="M52" s="19">
        <f>K53</f>
        <v>3865.9999999999927</v>
      </c>
      <c r="N52" s="19">
        <f>M53</f>
        <v>1229.3999999999942</v>
      </c>
      <c r="O52" s="19">
        <f>N53</f>
        <v>-1176.1000000000058</v>
      </c>
      <c r="P52" s="19">
        <f>O53</f>
        <v>-927.1000000000058</v>
      </c>
      <c r="Q52" s="19">
        <f>M52</f>
        <v>3865.9999999999927</v>
      </c>
      <c r="R52" s="19">
        <f>O53</f>
        <v>-927.1000000000058</v>
      </c>
      <c r="S52" s="19">
        <f>R53</f>
        <v>1886.8999999999942</v>
      </c>
      <c r="T52" s="19">
        <f>S53</f>
        <v>5757.899999999994</v>
      </c>
      <c r="U52" s="19">
        <f>R52</f>
        <v>-927.1000000000058</v>
      </c>
      <c r="V52" s="3"/>
      <c r="W52" s="8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ht="101.25" customHeight="1">
      <c r="A53" s="28" t="s">
        <v>93</v>
      </c>
      <c r="B53" s="13" t="s">
        <v>94</v>
      </c>
      <c r="C53" s="15"/>
      <c r="D53" s="15">
        <v>0</v>
      </c>
      <c r="E53" s="15">
        <v>8708</v>
      </c>
      <c r="F53" s="15">
        <v>8451.2</v>
      </c>
      <c r="G53" s="15">
        <f aca="true" t="shared" si="23" ref="G53:U53">G52+G13-G21-G49</f>
        <v>10090.199999999997</v>
      </c>
      <c r="H53" s="15">
        <f t="shared" si="23"/>
        <v>10090.599999999999</v>
      </c>
      <c r="I53" s="15">
        <f t="shared" si="23"/>
        <v>5379.399999999994</v>
      </c>
      <c r="J53" s="15">
        <f t="shared" si="23"/>
        <v>6540.4999999999945</v>
      </c>
      <c r="K53" s="15">
        <f t="shared" si="23"/>
        <v>3865.9999999999927</v>
      </c>
      <c r="L53" s="15">
        <f t="shared" si="23"/>
        <v>3865.9999999999927</v>
      </c>
      <c r="M53" s="15">
        <f t="shared" si="23"/>
        <v>1229.3999999999942</v>
      </c>
      <c r="N53" s="15">
        <f t="shared" si="23"/>
        <v>-1176.1000000000058</v>
      </c>
      <c r="O53" s="15">
        <f t="shared" si="23"/>
        <v>-927.1000000000058</v>
      </c>
      <c r="P53" s="15">
        <f t="shared" si="23"/>
        <v>-927.1000000000058</v>
      </c>
      <c r="Q53" s="15">
        <f t="shared" si="23"/>
        <v>-927.1000000000058</v>
      </c>
      <c r="R53" s="15">
        <f t="shared" si="23"/>
        <v>1886.8999999999942</v>
      </c>
      <c r="S53" s="15">
        <f t="shared" si="23"/>
        <v>5757.899999999994</v>
      </c>
      <c r="T53" s="15">
        <f t="shared" si="23"/>
        <v>5295.899999999994</v>
      </c>
      <c r="U53" s="15">
        <f t="shared" si="23"/>
        <v>5295.8999999999905</v>
      </c>
      <c r="V53" s="3"/>
      <c r="W53" s="8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ht="171.75" customHeight="1">
      <c r="A54" s="28" t="s">
        <v>95</v>
      </c>
      <c r="B54" s="13" t="s">
        <v>96</v>
      </c>
      <c r="C54" s="19"/>
      <c r="D54" s="19">
        <f aca="true" t="shared" si="24" ref="D54:U54">D52-D53</f>
        <v>600</v>
      </c>
      <c r="E54" s="19">
        <f t="shared" si="24"/>
        <v>1492</v>
      </c>
      <c r="F54" s="19">
        <f t="shared" si="24"/>
        <v>256.7999999999993</v>
      </c>
      <c r="G54" s="19">
        <f t="shared" si="24"/>
        <v>-1638.9999999999964</v>
      </c>
      <c r="H54" s="19">
        <f t="shared" si="24"/>
        <v>109.40000000000146</v>
      </c>
      <c r="I54" s="19">
        <f t="shared" si="24"/>
        <v>4710.800000000003</v>
      </c>
      <c r="J54" s="19">
        <f t="shared" si="24"/>
        <v>-1161.1000000000004</v>
      </c>
      <c r="K54" s="19">
        <f t="shared" si="24"/>
        <v>2674.500000000002</v>
      </c>
      <c r="L54" s="19">
        <f t="shared" si="24"/>
        <v>6224.200000000004</v>
      </c>
      <c r="M54" s="19">
        <f t="shared" si="24"/>
        <v>2636.5999999999985</v>
      </c>
      <c r="N54" s="19">
        <f t="shared" si="24"/>
        <v>2405.5</v>
      </c>
      <c r="O54" s="19">
        <f t="shared" si="24"/>
        <v>-249</v>
      </c>
      <c r="P54" s="15">
        <f t="shared" si="24"/>
        <v>0</v>
      </c>
      <c r="Q54" s="19">
        <f t="shared" si="24"/>
        <v>4793.0999999999985</v>
      </c>
      <c r="R54" s="19">
        <f t="shared" si="24"/>
        <v>-2814</v>
      </c>
      <c r="S54" s="19">
        <f t="shared" si="24"/>
        <v>-3871</v>
      </c>
      <c r="T54" s="19">
        <f t="shared" si="24"/>
        <v>462</v>
      </c>
      <c r="U54" s="19">
        <f t="shared" si="24"/>
        <v>-6222.999999999996</v>
      </c>
      <c r="V54" s="3"/>
      <c r="W54" s="8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ht="72.75" customHeight="1">
      <c r="A55" s="29" t="s">
        <v>97</v>
      </c>
      <c r="B55" s="13" t="s">
        <v>98</v>
      </c>
      <c r="C55" s="19">
        <f>D55</f>
        <v>0</v>
      </c>
      <c r="D55" s="15"/>
      <c r="E55" s="14"/>
      <c r="F55" s="14"/>
      <c r="G55" s="14"/>
      <c r="H55" s="15"/>
      <c r="I55" s="14"/>
      <c r="J55" s="14"/>
      <c r="K55" s="14"/>
      <c r="L55" s="15"/>
      <c r="M55" s="14"/>
      <c r="N55" s="14"/>
      <c r="O55" s="14"/>
      <c r="P55" s="15"/>
      <c r="Q55" s="15"/>
      <c r="R55" s="14"/>
      <c r="S55" s="14"/>
      <c r="T55" s="14"/>
      <c r="U55" s="15"/>
      <c r="V55" s="3"/>
      <c r="W55" s="8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ht="30" customHeight="1">
      <c r="A56" s="30"/>
      <c r="B56" s="31"/>
      <c r="C56" s="32"/>
      <c r="D56" s="33"/>
      <c r="E56" s="34"/>
      <c r="F56" s="34"/>
      <c r="G56" s="34"/>
      <c r="H56" s="33"/>
      <c r="I56" s="34"/>
      <c r="J56" s="34"/>
      <c r="K56" s="34"/>
      <c r="L56" s="33"/>
      <c r="M56" s="34"/>
      <c r="N56" s="34"/>
      <c r="O56" s="34"/>
      <c r="P56" s="33"/>
      <c r="Q56" s="33"/>
      <c r="R56" s="34"/>
      <c r="S56" s="34"/>
      <c r="T56" s="34"/>
      <c r="U56" s="33"/>
      <c r="V56" s="3"/>
      <c r="W56" s="8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ht="45" customHeight="1">
      <c r="A57" s="35"/>
      <c r="B57" s="45" t="s">
        <v>99</v>
      </c>
      <c r="C57" s="45"/>
      <c r="D57" s="45"/>
      <c r="E57" s="45"/>
      <c r="F57" s="45"/>
      <c r="G57" s="45"/>
      <c r="H57" s="36"/>
      <c r="I57" s="37"/>
      <c r="J57" s="8"/>
      <c r="K57" s="38"/>
      <c r="L57" s="35"/>
      <c r="M57" s="39"/>
      <c r="N57" s="39"/>
      <c r="O57" s="35"/>
      <c r="P57" s="35"/>
      <c r="Q57" s="46" t="s">
        <v>100</v>
      </c>
      <c r="R57" s="46"/>
      <c r="S57" s="46"/>
      <c r="T57" s="46"/>
      <c r="U57" s="35"/>
      <c r="V57" s="3"/>
      <c r="W57" s="8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ht="6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9"/>
      <c r="N58" s="39"/>
      <c r="O58" s="35"/>
      <c r="P58" s="35"/>
      <c r="Q58" s="35"/>
      <c r="R58" s="35"/>
      <c r="S58" s="35"/>
      <c r="T58" s="35"/>
      <c r="U58" s="35"/>
      <c r="V58" s="3"/>
      <c r="W58" s="8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ht="15.75" hidden="1">
      <c r="A59" s="3"/>
      <c r="B59" s="40"/>
      <c r="C59" s="40"/>
      <c r="D59" s="41" t="s">
        <v>101</v>
      </c>
      <c r="E59" s="37"/>
      <c r="F59" s="37"/>
      <c r="G59" s="37"/>
      <c r="H59" s="37"/>
      <c r="I59" s="37"/>
      <c r="J59" s="38" t="s">
        <v>102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8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60" customHeight="1">
      <c r="A60" s="3"/>
      <c r="B60" s="49" t="s">
        <v>103</v>
      </c>
      <c r="C60" s="49"/>
      <c r="D60" s="49"/>
      <c r="E60" s="49"/>
      <c r="F60" s="49"/>
      <c r="G60" s="49"/>
      <c r="H60" s="49"/>
      <c r="I60" s="3"/>
      <c r="J60" s="3"/>
      <c r="K60" s="3"/>
      <c r="L60" s="3"/>
      <c r="M60" s="3"/>
      <c r="N60" s="3"/>
      <c r="O60" s="42"/>
      <c r="P60" s="3"/>
      <c r="Q60" s="50" t="s">
        <v>106</v>
      </c>
      <c r="R60" s="50"/>
      <c r="S60" s="50"/>
      <c r="T60" s="50"/>
      <c r="U60" s="3"/>
      <c r="V60" s="3"/>
      <c r="W60" s="8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ht="15">
      <c r="A61" s="8"/>
      <c r="B61" s="8"/>
      <c r="C61" s="43"/>
      <c r="D61" s="8"/>
      <c r="E61" s="43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ht="15" hidden="1">
      <c r="A62" s="8"/>
      <c r="B62" s="8"/>
      <c r="C62" s="43" t="e">
        <f>C18-#REF!</f>
        <v>#REF!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ht="15" hidden="1">
      <c r="A63" s="8"/>
      <c r="B63" s="8"/>
      <c r="C63" s="43">
        <f>C15+C44</f>
        <v>83367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ht="15" hidden="1">
      <c r="A64" s="8"/>
      <c r="B64" s="8"/>
      <c r="C64" s="43" t="e">
        <f>C63-#REF!</f>
        <v>#REF!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</sheetData>
  <sheetProtection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B60:H60"/>
    <mergeCell ref="Q60:T60"/>
    <mergeCell ref="M7:O8"/>
    <mergeCell ref="Q7:Q9"/>
    <mergeCell ref="R7:T8"/>
    <mergeCell ref="U7:U9"/>
    <mergeCell ref="B57:G57"/>
    <mergeCell ref="Q57:T5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2020-04-06T12:59:05Z</cp:lastPrinted>
  <dcterms:modified xsi:type="dcterms:W3CDTF">2020-04-06T13:35:50Z</dcterms:modified>
  <cp:category/>
  <cp:version/>
  <cp:contentType/>
  <cp:contentStatus/>
</cp:coreProperties>
</file>