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<sst xmlns="http://schemas.openxmlformats.org/spreadsheetml/2006/main" count="188" uniqueCount="107">
  <si>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</si>
  <si>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</si>
  <si>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</si>
  <si>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</si>
  <si>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</si>
  <si>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</si>
  <si>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</si>
  <si>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</si>
  <si>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</si>
  <si>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</si>
  <si>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</si>
  <si>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</si>
  <si>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</si>
  <si>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</si>
  <si>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</si>
  <si>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</si>
  <si>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</si>
  <si>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</si>
  <si>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</si>
  <si>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</si>
  <si>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</si>
  <si>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</si>
  <si>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</si>
  <si>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</si>
  <si>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</si>
  <si>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</si>
  <si>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</si>
  <si>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</si>
  <si>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</si>
  <si>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</si>
  <si>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</si>
  <si>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</si>
  <si>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</si>
  <si>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</si>
  <si>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</si>
  <si>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</si>
  <si>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</si>
  <si>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</si>
  <si>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</si>
  <si>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</si>
  <si>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</si>
  <si>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</si>
  <si>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</si>
  <si>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</si>
  <si>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</si>
  <si>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</si>
  <si>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</si>
  <si>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</si>
  <si>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</si>
  <si>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</si>
  <si>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</si>
  <si>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</si>
  <si>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</si>
  <si>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</si>
  <si>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</si>
  <si>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</si>
  <si>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</si>
  <si>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</si>
  <si>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</si>
  <si>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</si>
  <si>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</si>
  <si>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</si>
  <si>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</si>
  <si>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</si>
  <si>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</si>
  <si>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</si>
  <si>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</si>
  <si>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</si>
  <si>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</si>
  <si>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</si>
  <si>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</si>
  <si>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</si>
  <si>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</si>
  <si>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</si>
  <si>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</si>
  <si>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</si>
  <si>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</si>
  <si>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</si>
  <si>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</si>
  <si>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</si>
  <si>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</si>
  <si>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</si>
  <si>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</si>
  <si>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</si>
  <si>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</si>
  <si>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</si>
  <si>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</si>
  <si>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</si>
  <si>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</si>
  <si>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</si>
  <si>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</si>
  <si>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</si>
  <si>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</si>
  <si>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</si>
  <si>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</si>
  <si>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</si>
  <si>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</si>
  <si>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</si>
  <si>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</si>
  <si>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</si>
  <si>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</si>
  <si>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</si>
  <si>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</si>
  <si>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</si>
  <si>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</si>
  <si>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(по состоянию на "01"февраля  2020г.)</t>
  </si>
  <si>
    <t>Кассовый план исполнения  бюджета муниципального образования Юрьев-Польский район  на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</si>
</sst>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5">
      <selection activeCell="D10" sqref="D1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90</v>
      </c>
      <c r="O4" s="60"/>
      <c r="P4" s="60"/>
      <c r="Q4" s="60"/>
      <c r="R4" s="60"/>
      <c r="S4" s="24"/>
    </row>
    <row r="5" spans="13:19" ht="15.75" customHeight="1">
      <c r="M5" s="24"/>
      <c r="N5" s="61" t="s">
        <v>91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106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870110.1000000001</v>
      </c>
      <c r="D21" s="15">
        <f>D23+D30</f>
        <v>870110.12</v>
      </c>
      <c r="E21" s="15">
        <f aca="true" t="shared" si="0" ref="E21:U21">E23+E30</f>
        <v>54072.72</v>
      </c>
      <c r="F21" s="15">
        <f t="shared" si="0"/>
        <v>71831.5</v>
      </c>
      <c r="G21" s="15">
        <f t="shared" si="0"/>
        <v>73377.1</v>
      </c>
      <c r="H21" s="15">
        <f t="shared" si="0"/>
        <v>199281.32</v>
      </c>
      <c r="I21" s="15">
        <f>I23+I30</f>
        <v>81484.29999999999</v>
      </c>
      <c r="J21" s="15">
        <f t="shared" si="0"/>
        <v>78563.2</v>
      </c>
      <c r="K21" s="15">
        <f t="shared" si="0"/>
        <v>91098.20000000001</v>
      </c>
      <c r="L21" s="15">
        <f t="shared" si="0"/>
        <v>251145.7</v>
      </c>
      <c r="M21" s="15">
        <f t="shared" si="0"/>
        <v>74699</v>
      </c>
      <c r="N21" s="15">
        <f t="shared" si="0"/>
        <v>61175</v>
      </c>
      <c r="O21" s="15">
        <f t="shared" si="0"/>
        <v>71211.20000000001</v>
      </c>
      <c r="P21" s="15">
        <f t="shared" si="0"/>
        <v>657512.22</v>
      </c>
      <c r="Q21" s="15">
        <f t="shared" si="0"/>
        <v>207085.2</v>
      </c>
      <c r="R21" s="15">
        <f t="shared" si="0"/>
        <v>75161.29999999999</v>
      </c>
      <c r="S21" s="15">
        <f t="shared" si="0"/>
        <v>71033.79999999999</v>
      </c>
      <c r="T21" s="15">
        <f t="shared" si="0"/>
        <v>66402.8</v>
      </c>
      <c r="U21" s="15">
        <f t="shared" si="0"/>
        <v>212597.9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240685</v>
      </c>
      <c r="E23" s="50">
        <f>E24+E25+E26+E27+E28</f>
        <v>15558.9</v>
      </c>
      <c r="F23" s="50">
        <f>F24+F25+F26+F27+F28</f>
        <v>15737.1</v>
      </c>
      <c r="G23" s="50">
        <f>G24+G25+G26+G27+G28</f>
        <v>18658</v>
      </c>
      <c r="H23" s="50">
        <f aca="true" t="shared" si="2" ref="H23:H37">E23+F23+G23</f>
        <v>49954</v>
      </c>
      <c r="I23" s="50">
        <f>I24+I25+I26+I27+I28</f>
        <v>23857</v>
      </c>
      <c r="J23" s="50">
        <f>J24+J25+J26+J27+J28</f>
        <v>17009</v>
      </c>
      <c r="K23" s="50">
        <f>K24+K25+K26+K27+K28</f>
        <v>18621</v>
      </c>
      <c r="L23" s="50">
        <f aca="true" t="shared" si="3" ref="L23:L37">I23+J23+K23</f>
        <v>59487</v>
      </c>
      <c r="M23" s="50">
        <f>M24+M25+M26+M27+M28</f>
        <v>21628</v>
      </c>
      <c r="N23" s="50">
        <f>N24+N25+N26+N27+N28</f>
        <v>16476</v>
      </c>
      <c r="O23" s="50">
        <f>O24+O25+O26+O27+O28</f>
        <v>18506</v>
      </c>
      <c r="P23" s="50">
        <f>H23+L23+M23+N23+O23</f>
        <v>166051</v>
      </c>
      <c r="Q23" s="50">
        <f aca="true" t="shared" si="4" ref="Q23:Q37">M23+N23+O23</f>
        <v>56610</v>
      </c>
      <c r="R23" s="50">
        <f>R24+R25+R26+R27</f>
        <v>23675</v>
      </c>
      <c r="S23" s="50">
        <f>S24+S25+S26+S27</f>
        <v>22406</v>
      </c>
      <c r="T23" s="50">
        <f>T24+T25+T26+T27</f>
        <v>28553</v>
      </c>
      <c r="U23" s="50">
        <f aca="true" t="shared" si="5" ref="U23:U37">R23+S23+T23</f>
        <v>74634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13204</v>
      </c>
      <c r="G24" s="49">
        <v>15611</v>
      </c>
      <c r="H24" s="50">
        <f t="shared" si="2"/>
        <v>42791</v>
      </c>
      <c r="I24" s="49">
        <v>20302</v>
      </c>
      <c r="J24" s="49">
        <v>14947</v>
      </c>
      <c r="K24" s="49">
        <v>15573</v>
      </c>
      <c r="L24" s="50">
        <f>I24+J24+K24</f>
        <v>50822</v>
      </c>
      <c r="M24" s="49">
        <v>19573</v>
      </c>
      <c r="N24" s="49">
        <v>14414</v>
      </c>
      <c r="O24" s="49">
        <v>15458</v>
      </c>
      <c r="P24" s="49"/>
      <c r="Q24" s="50">
        <f t="shared" si="4"/>
        <v>49445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2563.2</v>
      </c>
      <c r="G25" s="49">
        <v>3047</v>
      </c>
      <c r="H25" s="50">
        <f t="shared" si="2"/>
        <v>7163</v>
      </c>
      <c r="I25" s="49">
        <v>3555</v>
      </c>
      <c r="J25" s="49">
        <v>2062</v>
      </c>
      <c r="K25" s="49">
        <v>3048</v>
      </c>
      <c r="L25" s="50">
        <f t="shared" si="3"/>
        <v>8665</v>
      </c>
      <c r="M25" s="49">
        <v>2055</v>
      </c>
      <c r="N25" s="49">
        <v>2062</v>
      </c>
      <c r="O25" s="49">
        <v>3048</v>
      </c>
      <c r="P25" s="49"/>
      <c r="Q25" s="50">
        <f t="shared" si="4"/>
        <v>7165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0</v>
      </c>
      <c r="E26" s="49"/>
      <c r="F26" s="49">
        <v>0</v>
      </c>
      <c r="G26" s="49">
        <v>0</v>
      </c>
      <c r="H26" s="50">
        <f t="shared" si="2"/>
        <v>0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/>
      <c r="U26" s="50">
        <f t="shared" si="5"/>
        <v>0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629425.1000000001</v>
      </c>
      <c r="D30" s="50">
        <f>H30+L30+Q30+U30</f>
        <v>629425.12</v>
      </c>
      <c r="E30" s="51">
        <f>E31+E32+E33+E34+E35+E36</f>
        <v>38513.82</v>
      </c>
      <c r="F30" s="51">
        <f>F31+F32+F33+F34+F35+F36</f>
        <v>56094.4</v>
      </c>
      <c r="G30" s="51">
        <f>G31+G32+G33+G34+G35+G36</f>
        <v>54719.1</v>
      </c>
      <c r="H30" s="50">
        <f t="shared" si="2"/>
        <v>149327.32</v>
      </c>
      <c r="I30" s="50">
        <f>I31+I32+I33+I34+I35+H36</f>
        <v>57627.299999999996</v>
      </c>
      <c r="J30" s="50">
        <f>J31+J32+J33+J34+J35+J36</f>
        <v>61554.2</v>
      </c>
      <c r="K30" s="50">
        <f>K31+K32+K33+K34+K35+K36</f>
        <v>72477.20000000001</v>
      </c>
      <c r="L30" s="50">
        <f t="shared" si="3"/>
        <v>191658.7</v>
      </c>
      <c r="M30" s="50">
        <f>M31+M32+M33+M34+M35+M36</f>
        <v>53071.00000000001</v>
      </c>
      <c r="N30" s="50">
        <f>N31+N32+N33+N34+N35+N36</f>
        <v>44699</v>
      </c>
      <c r="O30" s="50">
        <f>O31+O32+O33+O34+O35+O36</f>
        <v>52705.200000000004</v>
      </c>
      <c r="P30" s="50">
        <f>H30+L30+M30+N30+O30</f>
        <v>491461.22000000003</v>
      </c>
      <c r="Q30" s="50">
        <f t="shared" si="4"/>
        <v>150475.2</v>
      </c>
      <c r="R30" s="50">
        <f>R31+R32+R33+R34+R35+R36</f>
        <v>51486.299999999996</v>
      </c>
      <c r="S30" s="50">
        <f>S31+S32+S33+S34+S35+S36</f>
        <v>48627.799999999996</v>
      </c>
      <c r="T30" s="50">
        <f>T31+T32+T33+T34+T35+T36</f>
        <v>37849.8</v>
      </c>
      <c r="U30" s="50">
        <f t="shared" si="5"/>
        <v>137963.9</v>
      </c>
      <c r="V30" s="39"/>
    </row>
    <row r="31" spans="1:22" s="38" customFormat="1" ht="33" customHeight="1">
      <c r="A31" s="36" t="s">
        <v>84</v>
      </c>
      <c r="B31" s="43"/>
      <c r="C31" s="49">
        <v>177377.3</v>
      </c>
      <c r="D31" s="49">
        <f t="shared" si="1"/>
        <v>177377.3</v>
      </c>
      <c r="E31" s="52">
        <v>14600</v>
      </c>
      <c r="F31" s="52">
        <v>14603</v>
      </c>
      <c r="G31" s="52">
        <v>15929.8</v>
      </c>
      <c r="H31" s="50">
        <f t="shared" si="2"/>
        <v>45132.8</v>
      </c>
      <c r="I31" s="49">
        <v>14601.5</v>
      </c>
      <c r="J31" s="49">
        <v>14601.5</v>
      </c>
      <c r="K31" s="49">
        <v>14601.5</v>
      </c>
      <c r="L31" s="50">
        <f t="shared" si="3"/>
        <v>43804.5</v>
      </c>
      <c r="M31" s="49">
        <v>15433.5</v>
      </c>
      <c r="N31" s="49">
        <v>14601.5</v>
      </c>
      <c r="O31" s="49">
        <v>14602.5</v>
      </c>
      <c r="P31" s="49"/>
      <c r="Q31" s="50">
        <f t="shared" si="4"/>
        <v>44637.5</v>
      </c>
      <c r="R31" s="49">
        <v>14601.5</v>
      </c>
      <c r="S31" s="49">
        <v>14600.5</v>
      </c>
      <c r="T31" s="49">
        <v>14600.5</v>
      </c>
      <c r="U31" s="50">
        <f t="shared" si="5"/>
        <v>43802.5</v>
      </c>
      <c r="V31" s="37"/>
    </row>
    <row r="32" spans="1:22" s="38" customFormat="1" ht="34.5" customHeight="1">
      <c r="A32" s="36" t="s">
        <v>85</v>
      </c>
      <c r="B32" s="43"/>
      <c r="C32" s="49">
        <v>95737.2</v>
      </c>
      <c r="D32" s="49">
        <f t="shared" si="1"/>
        <v>95737.20000000001</v>
      </c>
      <c r="E32" s="52">
        <v>361.1</v>
      </c>
      <c r="F32" s="52">
        <v>8611.8</v>
      </c>
      <c r="G32" s="52">
        <v>8154.5</v>
      </c>
      <c r="H32" s="50">
        <f t="shared" si="2"/>
        <v>17127.4</v>
      </c>
      <c r="I32" s="49">
        <v>11853.5</v>
      </c>
      <c r="J32" s="49">
        <v>8006.5</v>
      </c>
      <c r="K32" s="49">
        <v>8152.9</v>
      </c>
      <c r="L32" s="50">
        <f t="shared" si="3"/>
        <v>28012.9</v>
      </c>
      <c r="M32" s="49">
        <v>9115.9</v>
      </c>
      <c r="N32" s="49">
        <v>7996.2</v>
      </c>
      <c r="O32" s="49">
        <v>8122.9</v>
      </c>
      <c r="P32" s="49"/>
      <c r="Q32" s="50">
        <f t="shared" si="4"/>
        <v>25235</v>
      </c>
      <c r="R32" s="49">
        <v>8305.5</v>
      </c>
      <c r="S32" s="49">
        <v>8084.5</v>
      </c>
      <c r="T32" s="49">
        <v>8971.9</v>
      </c>
      <c r="U32" s="50">
        <f t="shared" si="5"/>
        <v>25361.9</v>
      </c>
      <c r="V32" s="37"/>
    </row>
    <row r="33" spans="1:22" s="38" customFormat="1" ht="40.5" customHeight="1">
      <c r="A33" s="36" t="s">
        <v>86</v>
      </c>
      <c r="B33" s="43"/>
      <c r="C33" s="49">
        <v>272798.3</v>
      </c>
      <c r="D33" s="49">
        <f>H33+L33+Q33+U33</f>
        <v>272798.32</v>
      </c>
      <c r="E33" s="52">
        <v>17183.22</v>
      </c>
      <c r="F33" s="52">
        <v>24644.2</v>
      </c>
      <c r="G33" s="52">
        <v>24639.2</v>
      </c>
      <c r="H33" s="50">
        <f t="shared" si="2"/>
        <v>66466.62</v>
      </c>
      <c r="I33" s="49">
        <v>24639.2</v>
      </c>
      <c r="J33" s="49">
        <v>33478.6</v>
      </c>
      <c r="K33" s="49">
        <v>44689.2</v>
      </c>
      <c r="L33" s="50">
        <f>I33+J33+K33</f>
        <v>102807</v>
      </c>
      <c r="M33" s="49">
        <v>12489.2</v>
      </c>
      <c r="N33" s="49">
        <v>15798.7</v>
      </c>
      <c r="O33" s="49">
        <v>24429.2</v>
      </c>
      <c r="P33" s="49"/>
      <c r="Q33" s="50">
        <f t="shared" si="4"/>
        <v>52717.100000000006</v>
      </c>
      <c r="R33" s="49">
        <v>22638.2</v>
      </c>
      <c r="S33" s="49">
        <v>20208.2</v>
      </c>
      <c r="T33" s="49">
        <v>7961.2</v>
      </c>
      <c r="U33" s="50">
        <f t="shared" si="5"/>
        <v>50807.6</v>
      </c>
      <c r="V33" s="37"/>
    </row>
    <row r="34" spans="1:22" s="38" customFormat="1" ht="36.75" customHeight="1">
      <c r="A34" s="36" t="s">
        <v>87</v>
      </c>
      <c r="B34" s="43"/>
      <c r="C34" s="49">
        <v>83200.3</v>
      </c>
      <c r="D34" s="49">
        <f t="shared" si="1"/>
        <v>83200.3</v>
      </c>
      <c r="E34" s="52">
        <v>6369.5</v>
      </c>
      <c r="F34" s="52">
        <v>8027.4</v>
      </c>
      <c r="G34" s="52">
        <v>5995.6</v>
      </c>
      <c r="H34" s="50">
        <f t="shared" si="2"/>
        <v>20392.5</v>
      </c>
      <c r="I34" s="49">
        <v>6429.1</v>
      </c>
      <c r="J34" s="49">
        <v>5467.6</v>
      </c>
      <c r="K34" s="49">
        <v>5033.6</v>
      </c>
      <c r="L34" s="50">
        <f>I34+J34+K34</f>
        <v>16930.300000000003</v>
      </c>
      <c r="M34" s="49">
        <v>16032.4</v>
      </c>
      <c r="N34" s="49">
        <v>6302.6</v>
      </c>
      <c r="O34" s="49">
        <v>5550.6</v>
      </c>
      <c r="P34" s="49"/>
      <c r="Q34" s="50">
        <f t="shared" si="4"/>
        <v>27885.6</v>
      </c>
      <c r="R34" s="49">
        <v>5941.1</v>
      </c>
      <c r="S34" s="49">
        <v>5734.6</v>
      </c>
      <c r="T34" s="49">
        <v>6316.2</v>
      </c>
      <c r="U34" s="50">
        <f t="shared" si="5"/>
        <v>17991.9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0</v>
      </c>
      <c r="H35" s="50">
        <f>E35+F35+G35</f>
        <v>208</v>
      </c>
      <c r="I35" s="49">
        <v>104</v>
      </c>
      <c r="J35" s="49">
        <v>0</v>
      </c>
      <c r="K35" s="49">
        <v>0</v>
      </c>
      <c r="L35" s="50">
        <f>I35+J35+K35</f>
        <v>104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900376.1</v>
      </c>
      <c r="D37" s="50">
        <f>D39+D45+D51+D57+D63</f>
        <v>900376.11</v>
      </c>
      <c r="E37" s="50">
        <f>E39+E45+E51+E57+E63</f>
        <v>30867.62</v>
      </c>
      <c r="F37" s="50">
        <f>F39+F45+F51+F57+F63</f>
        <v>88277.69999999998</v>
      </c>
      <c r="G37" s="50">
        <f>G39+G45+G51+G57+G63</f>
        <v>72855.3</v>
      </c>
      <c r="H37" s="50">
        <f t="shared" si="2"/>
        <v>192000.62</v>
      </c>
      <c r="I37" s="50">
        <f>I39+I45+I51+I57+I63</f>
        <v>71999.2</v>
      </c>
      <c r="J37" s="50">
        <f>J39+J45+J51+J57+J63</f>
        <v>96642.8</v>
      </c>
      <c r="K37" s="50">
        <f>K39+K45+K51+K57+K63</f>
        <v>101980.90000000001</v>
      </c>
      <c r="L37" s="50">
        <f t="shared" si="3"/>
        <v>270622.9</v>
      </c>
      <c r="M37" s="50">
        <f>M39+M45+M51+M57+M63</f>
        <v>82491.5</v>
      </c>
      <c r="N37" s="50">
        <f>N39+N45+N51+N57+N63</f>
        <v>74007</v>
      </c>
      <c r="O37" s="50">
        <f>O39+O45+O51+O57+O63</f>
        <v>70368.7</v>
      </c>
      <c r="P37" s="50"/>
      <c r="Q37" s="50">
        <f t="shared" si="4"/>
        <v>226867.2</v>
      </c>
      <c r="R37" s="50">
        <f>R39+R45+R51+R57+R63</f>
        <v>69134</v>
      </c>
      <c r="S37" s="50">
        <f>S39+S45+S51+S57+S63</f>
        <v>66471</v>
      </c>
      <c r="T37" s="50">
        <f>T39+T45+T51+T63+T58</f>
        <v>75280.39</v>
      </c>
      <c r="U37" s="50">
        <f t="shared" si="5"/>
        <v>210885.39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95257.1</v>
      </c>
      <c r="D39" s="50">
        <f>D40+D41+D42+D43+D44</f>
        <v>95257.10000000002</v>
      </c>
      <c r="E39" s="50">
        <f>E40+E41+E42+E43</f>
        <v>0</v>
      </c>
      <c r="F39" s="50">
        <f>F40+F41+F42+F43</f>
        <v>8178.8</v>
      </c>
      <c r="G39" s="50">
        <f>G40+G41+G42+G43</f>
        <v>8178.6</v>
      </c>
      <c r="H39" s="50">
        <f aca="true" t="shared" si="6" ref="H39:H70">E39+F39+G39</f>
        <v>16357.400000000001</v>
      </c>
      <c r="I39" s="50">
        <f>I40+I41+I42+I43+I44</f>
        <v>8178.6</v>
      </c>
      <c r="J39" s="50">
        <f>J40+J41+J42+J43+J44</f>
        <v>13470.900000000001</v>
      </c>
      <c r="K39" s="50">
        <f>K40+K41+K42+K43</f>
        <v>8178.6</v>
      </c>
      <c r="L39" s="50">
        <f aca="true" t="shared" si="7" ref="L39:L70">I39+J39+K39</f>
        <v>29828.1</v>
      </c>
      <c r="M39" s="50">
        <f>M40+M41+M42+M43</f>
        <v>8178.6</v>
      </c>
      <c r="N39" s="50">
        <f>N40+N41+N42+N43</f>
        <v>8178.6</v>
      </c>
      <c r="O39" s="50">
        <f>O40+O41+O42+O43</f>
        <v>8178.6</v>
      </c>
      <c r="P39" s="50"/>
      <c r="Q39" s="50">
        <f aca="true" t="shared" si="8" ref="Q39:Q70">M39+N39+O39</f>
        <v>24535.800000000003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89964.8</v>
      </c>
      <c r="D41" s="50">
        <f>H41+L41+Q41+U41</f>
        <v>89964.80000000002</v>
      </c>
      <c r="E41" s="50"/>
      <c r="F41" s="50">
        <v>8178.8</v>
      </c>
      <c r="G41" s="50">
        <v>8178.6</v>
      </c>
      <c r="H41" s="50">
        <f t="shared" si="6"/>
        <v>16357.400000000001</v>
      </c>
      <c r="I41" s="50">
        <v>8178.6</v>
      </c>
      <c r="J41" s="50">
        <v>8178.6</v>
      </c>
      <c r="K41" s="50">
        <v>8178.6</v>
      </c>
      <c r="L41" s="50">
        <f t="shared" si="7"/>
        <v>24535.800000000003</v>
      </c>
      <c r="M41" s="50">
        <v>8178.6</v>
      </c>
      <c r="N41" s="50">
        <v>8178.6</v>
      </c>
      <c r="O41" s="50">
        <v>8178.6</v>
      </c>
      <c r="P41" s="50"/>
      <c r="Q41" s="50">
        <f t="shared" si="8"/>
        <v>24535.800000000003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5292.3</v>
      </c>
      <c r="K42" s="50"/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45913.2</v>
      </c>
      <c r="D45" s="50">
        <f>D46+D47+D48+D49+D50</f>
        <v>45913.2</v>
      </c>
      <c r="E45" s="50">
        <f>E46+E47+E48+E49</f>
        <v>2679.1</v>
      </c>
      <c r="F45" s="50">
        <f>F46+F47+F48+F49</f>
        <v>13373.8</v>
      </c>
      <c r="G45" s="50">
        <f>G46+G47+G48+G49</f>
        <v>4321.8</v>
      </c>
      <c r="H45" s="50">
        <f t="shared" si="6"/>
        <v>20374.7</v>
      </c>
      <c r="I45" s="50">
        <f>I46+I47+I48+I49</f>
        <v>2669.5</v>
      </c>
      <c r="J45" s="50">
        <f>J46+J47+J48+J49</f>
        <v>2669.5</v>
      </c>
      <c r="K45" s="50">
        <f>K46+K47+K48+K49</f>
        <v>3123.5</v>
      </c>
      <c r="L45" s="50">
        <f t="shared" si="7"/>
        <v>8462.5</v>
      </c>
      <c r="M45" s="50">
        <f>M46+M47+M48+M49</f>
        <v>3825.5</v>
      </c>
      <c r="N45" s="50">
        <f>N46+N47+N48+N49</f>
        <v>2667.5</v>
      </c>
      <c r="O45" s="50">
        <f>O46+O47+O48+O49</f>
        <v>2667.5</v>
      </c>
      <c r="P45" s="50"/>
      <c r="Q45" s="50">
        <f t="shared" si="8"/>
        <v>9160.5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45913.2</v>
      </c>
      <c r="D46" s="50">
        <f t="shared" si="10"/>
        <v>45913.2</v>
      </c>
      <c r="E46" s="50">
        <v>2679.1</v>
      </c>
      <c r="F46" s="50">
        <v>13373.8</v>
      </c>
      <c r="G46" s="50">
        <v>4321.8</v>
      </c>
      <c r="H46" s="50">
        <f t="shared" si="6"/>
        <v>20374.7</v>
      </c>
      <c r="I46" s="50">
        <v>2669.5</v>
      </c>
      <c r="J46" s="50">
        <v>2669.5</v>
      </c>
      <c r="K46" s="50">
        <v>3123.5</v>
      </c>
      <c r="L46" s="50">
        <f t="shared" si="7"/>
        <v>8462.5</v>
      </c>
      <c r="M46" s="50">
        <v>3825.5</v>
      </c>
      <c r="N46" s="50">
        <v>2667.5</v>
      </c>
      <c r="O46" s="50">
        <v>2667.5</v>
      </c>
      <c r="P46" s="50"/>
      <c r="Q46" s="50">
        <f t="shared" si="8"/>
        <v>9160.5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527370.7</v>
      </c>
      <c r="D51" s="50">
        <f>D52+D53+D54+D55+D56</f>
        <v>527370.7</v>
      </c>
      <c r="E51" s="50">
        <f>E52+E53+E54+E55</f>
        <v>20868</v>
      </c>
      <c r="F51" s="50">
        <f>F52+F53+F54+F55</f>
        <v>47003.7</v>
      </c>
      <c r="G51" s="50">
        <f>G52+G53+G54+G55</f>
        <v>41474.5</v>
      </c>
      <c r="H51" s="50">
        <f t="shared" si="6"/>
        <v>109346.2</v>
      </c>
      <c r="I51" s="50">
        <f>I52+I53+I54+I55</f>
        <v>42429.1</v>
      </c>
      <c r="J51" s="50">
        <f>J52+J53+J54+J55</f>
        <v>59089.4</v>
      </c>
      <c r="K51" s="50">
        <f>K52+K53+K54+K55</f>
        <v>68791.6</v>
      </c>
      <c r="L51" s="50">
        <f t="shared" si="7"/>
        <v>170310.1</v>
      </c>
      <c r="M51" s="50">
        <f>M52+M53+M54+M55</f>
        <v>47551.4</v>
      </c>
      <c r="N51" s="50">
        <f>N52+N53+N54+N55</f>
        <v>41872</v>
      </c>
      <c r="O51" s="50">
        <f>O52+O53+O54+O55</f>
        <v>41083.6</v>
      </c>
      <c r="P51" s="50"/>
      <c r="Q51" s="50">
        <f t="shared" si="8"/>
        <v>130507</v>
      </c>
      <c r="R51" s="50">
        <f>R52+R53+R54+R55</f>
        <v>39687.9</v>
      </c>
      <c r="S51" s="50">
        <f>S52+S53+S54+S55</f>
        <v>36526.9</v>
      </c>
      <c r="T51" s="50">
        <f>T52+T53+T54+T55</f>
        <v>40992.6</v>
      </c>
      <c r="U51" s="50">
        <f t="shared" si="9"/>
        <v>117207.4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418495.1</v>
      </c>
      <c r="D54" s="50">
        <f t="shared" si="10"/>
        <v>418495.1</v>
      </c>
      <c r="E54" s="50">
        <v>15546</v>
      </c>
      <c r="F54" s="50">
        <v>33389</v>
      </c>
      <c r="G54" s="50">
        <v>33383.9</v>
      </c>
      <c r="H54" s="50">
        <f t="shared" si="6"/>
        <v>82318.9</v>
      </c>
      <c r="I54" s="50">
        <v>33549</v>
      </c>
      <c r="J54" s="50">
        <v>51619.8</v>
      </c>
      <c r="K54" s="50">
        <v>61780</v>
      </c>
      <c r="L54" s="50">
        <f t="shared" si="7"/>
        <v>146948.8</v>
      </c>
      <c r="M54" s="50">
        <v>29580</v>
      </c>
      <c r="N54" s="50">
        <v>33319.4</v>
      </c>
      <c r="O54" s="50">
        <v>33530</v>
      </c>
      <c r="P54" s="50"/>
      <c r="Q54" s="50">
        <f t="shared" si="8"/>
        <v>96429.4</v>
      </c>
      <c r="R54" s="50">
        <v>31559.8</v>
      </c>
      <c r="S54" s="50">
        <v>28654</v>
      </c>
      <c r="T54" s="50">
        <v>32584.2</v>
      </c>
      <c r="U54" s="50">
        <f t="shared" si="9"/>
        <v>92798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108875.6</v>
      </c>
      <c r="D55" s="50">
        <f t="shared" si="10"/>
        <v>108875.6</v>
      </c>
      <c r="E55" s="50">
        <v>5322</v>
      </c>
      <c r="F55" s="50">
        <v>13614.7</v>
      </c>
      <c r="G55" s="50">
        <v>8090.6</v>
      </c>
      <c r="H55" s="50">
        <f t="shared" si="6"/>
        <v>27027.300000000003</v>
      </c>
      <c r="I55" s="50">
        <v>8880.1</v>
      </c>
      <c r="J55" s="50">
        <v>7469.6</v>
      </c>
      <c r="K55" s="50">
        <v>7011.6</v>
      </c>
      <c r="L55" s="50">
        <f t="shared" si="7"/>
        <v>23361.300000000003</v>
      </c>
      <c r="M55" s="50">
        <v>17971.4</v>
      </c>
      <c r="N55" s="50">
        <v>8552.6</v>
      </c>
      <c r="O55" s="50">
        <v>7553.6</v>
      </c>
      <c r="P55" s="50"/>
      <c r="Q55" s="50">
        <f t="shared" si="8"/>
        <v>34077.6</v>
      </c>
      <c r="R55" s="50">
        <v>8128.1</v>
      </c>
      <c r="S55" s="50">
        <v>7872.9</v>
      </c>
      <c r="T55" s="50">
        <v>8408.4</v>
      </c>
      <c r="U55" s="50">
        <f t="shared" si="9"/>
        <v>24409.4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231835.1</v>
      </c>
      <c r="D63" s="50">
        <f>D64+D65+D66+D67+D68+D69</f>
        <v>231835.11000000002</v>
      </c>
      <c r="E63" s="50">
        <f>E64+E65+E66+E67+E68+E69</f>
        <v>7320.5199999999995</v>
      </c>
      <c r="F63" s="50">
        <f>F64+F65+F66+F67+F68+F69</f>
        <v>19721.399999999998</v>
      </c>
      <c r="G63" s="50">
        <f>G64+G65+G66+G67+G68+G69</f>
        <v>18880.4</v>
      </c>
      <c r="H63" s="50">
        <f t="shared" si="6"/>
        <v>45922.32</v>
      </c>
      <c r="I63" s="50">
        <f>I64+I65+I66+I67+I68+I69</f>
        <v>18722</v>
      </c>
      <c r="J63" s="50">
        <f>J64+J65+J66+J67+J68+J69</f>
        <v>21413</v>
      </c>
      <c r="K63" s="50">
        <f>K64+K65+K66+K67+K68+K69</f>
        <v>21887.199999999997</v>
      </c>
      <c r="L63" s="50">
        <f t="shared" si="7"/>
        <v>62022.2</v>
      </c>
      <c r="M63" s="50">
        <f>M64+M65+M66+M67+M68+M69</f>
        <v>22936</v>
      </c>
      <c r="N63" s="50">
        <f>N64+N65+N66+N67+N68+N69</f>
        <v>21288.9</v>
      </c>
      <c r="O63" s="50">
        <f>O64+O65+O66+O67+O68+O69</f>
        <v>18439</v>
      </c>
      <c r="P63" s="50"/>
      <c r="Q63" s="50">
        <f t="shared" si="8"/>
        <v>62663.9</v>
      </c>
      <c r="R63" s="50">
        <f>R64+R65+R66+R67+R68+R69</f>
        <v>18600</v>
      </c>
      <c r="S63" s="50">
        <f>S64+S65+S66+S67+S68+S69</f>
        <v>19098</v>
      </c>
      <c r="T63" s="50">
        <f>T64+T65+T66+T67+T68+T69</f>
        <v>23528.690000000002</v>
      </c>
      <c r="U63" s="50">
        <f t="shared" si="9"/>
        <v>61226.69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12285</v>
      </c>
      <c r="E64" s="50">
        <v>243.8</v>
      </c>
      <c r="F64" s="50">
        <v>1271.9</v>
      </c>
      <c r="G64" s="50">
        <v>1085.2</v>
      </c>
      <c r="H64" s="50">
        <f t="shared" si="6"/>
        <v>2600.9</v>
      </c>
      <c r="I64" s="50">
        <v>1011.8</v>
      </c>
      <c r="J64" s="50">
        <v>1116.8</v>
      </c>
      <c r="K64" s="50">
        <v>1231.8</v>
      </c>
      <c r="L64" s="50">
        <f t="shared" si="7"/>
        <v>3360.3999999999996</v>
      </c>
      <c r="M64" s="50">
        <v>1233.8</v>
      </c>
      <c r="N64" s="50">
        <v>1045.8</v>
      </c>
      <c r="O64" s="50">
        <v>1010.8</v>
      </c>
      <c r="P64" s="50"/>
      <c r="Q64" s="50">
        <f t="shared" si="8"/>
        <v>3290.3999999999996</v>
      </c>
      <c r="R64" s="50">
        <v>1011.8</v>
      </c>
      <c r="S64" s="50">
        <v>1010.8</v>
      </c>
      <c r="T64" s="50">
        <v>1010.7</v>
      </c>
      <c r="U64" s="50">
        <f t="shared" si="9"/>
        <v>3033.3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108355.8</v>
      </c>
      <c r="D65" s="50">
        <f t="shared" si="11"/>
        <v>108353.3</v>
      </c>
      <c r="E65" s="50">
        <v>2727.5</v>
      </c>
      <c r="F65" s="50">
        <v>9605.8</v>
      </c>
      <c r="G65" s="50">
        <v>9602</v>
      </c>
      <c r="H65" s="50">
        <f t="shared" si="6"/>
        <v>21935.3</v>
      </c>
      <c r="I65" s="50">
        <v>9602</v>
      </c>
      <c r="J65" s="50">
        <v>9602</v>
      </c>
      <c r="K65" s="50">
        <v>9602</v>
      </c>
      <c r="L65" s="50">
        <f t="shared" si="7"/>
        <v>28806</v>
      </c>
      <c r="M65" s="50">
        <v>9602</v>
      </c>
      <c r="N65" s="50">
        <v>9602</v>
      </c>
      <c r="O65" s="50">
        <v>9602</v>
      </c>
      <c r="P65" s="50"/>
      <c r="Q65" s="50">
        <f>M65+N65+O65</f>
        <v>28806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100641.91</v>
      </c>
      <c r="E66" s="50">
        <v>4166.32</v>
      </c>
      <c r="F66" s="50">
        <v>7494.2</v>
      </c>
      <c r="G66" s="50">
        <v>7494.2</v>
      </c>
      <c r="H66" s="50">
        <f t="shared" si="6"/>
        <v>19154.72</v>
      </c>
      <c r="I66" s="50">
        <v>7294.2</v>
      </c>
      <c r="J66" s="50">
        <v>9972.2</v>
      </c>
      <c r="K66" s="50">
        <v>10305.4</v>
      </c>
      <c r="L66" s="50">
        <f>I66+J66+K66</f>
        <v>27571.800000000003</v>
      </c>
      <c r="M66" s="50">
        <v>9884.2</v>
      </c>
      <c r="N66" s="50">
        <v>9966.1</v>
      </c>
      <c r="O66" s="50">
        <v>7094.2</v>
      </c>
      <c r="P66" s="50"/>
      <c r="Q66" s="50">
        <f t="shared" si="8"/>
        <v>26944.500000000004</v>
      </c>
      <c r="R66" s="50">
        <v>7294.2</v>
      </c>
      <c r="S66" s="50">
        <v>7794.2</v>
      </c>
      <c r="T66" s="50">
        <v>11882.49</v>
      </c>
      <c r="U66" s="50">
        <f t="shared" si="9"/>
        <v>26970.89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7733.4</v>
      </c>
      <c r="D67" s="50">
        <f t="shared" si="11"/>
        <v>7735.9</v>
      </c>
      <c r="E67" s="50">
        <v>148.5</v>
      </c>
      <c r="F67" s="50">
        <v>1171.9</v>
      </c>
      <c r="G67" s="50">
        <v>593</v>
      </c>
      <c r="H67" s="50">
        <f>E67+F67+G67</f>
        <v>1913.4</v>
      </c>
      <c r="I67" s="50">
        <v>708</v>
      </c>
      <c r="J67" s="50">
        <v>616</v>
      </c>
      <c r="K67" s="50">
        <v>642</v>
      </c>
      <c r="L67" s="50">
        <f t="shared" si="7"/>
        <v>1966</v>
      </c>
      <c r="M67" s="50">
        <v>564</v>
      </c>
      <c r="N67" s="50">
        <v>569</v>
      </c>
      <c r="O67" s="50">
        <v>626</v>
      </c>
      <c r="P67" s="50"/>
      <c r="Q67" s="50">
        <f t="shared" si="8"/>
        <v>1759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177.6</v>
      </c>
      <c r="G68" s="50">
        <v>106</v>
      </c>
      <c r="H68" s="50">
        <f>E68+F68+G68</f>
        <v>318</v>
      </c>
      <c r="I68" s="50">
        <v>106</v>
      </c>
      <c r="J68" s="50">
        <v>106</v>
      </c>
      <c r="K68" s="50">
        <v>106</v>
      </c>
      <c r="L68" s="50">
        <f>I68+J68+K68</f>
        <v>318</v>
      </c>
      <c r="M68" s="50">
        <v>106</v>
      </c>
      <c r="N68" s="50">
        <v>106</v>
      </c>
      <c r="O68" s="50">
        <v>106</v>
      </c>
      <c r="P68" s="50"/>
      <c r="Q68" s="50">
        <f>M68+N68+O68</f>
        <v>318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0</v>
      </c>
      <c r="O69" s="50">
        <v>0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-30265.999999999884</v>
      </c>
      <c r="D70" s="50">
        <f>D21-D37</f>
        <v>-30265.98999999999</v>
      </c>
      <c r="E70" s="50">
        <f aca="true" t="shared" si="12" ref="E70:T70">E21-E37</f>
        <v>23205.100000000002</v>
      </c>
      <c r="F70" s="50">
        <f t="shared" si="12"/>
        <v>-16446.199999999983</v>
      </c>
      <c r="G70" s="50">
        <f t="shared" si="12"/>
        <v>521.8000000000029</v>
      </c>
      <c r="H70" s="50">
        <f t="shared" si="6"/>
        <v>7280.700000000023</v>
      </c>
      <c r="I70" s="50">
        <f t="shared" si="12"/>
        <v>9485.099999999991</v>
      </c>
      <c r="J70" s="50">
        <f t="shared" si="12"/>
        <v>-18079.600000000006</v>
      </c>
      <c r="K70" s="50">
        <f t="shared" si="12"/>
        <v>-10882.699999999997</v>
      </c>
      <c r="L70" s="50">
        <f t="shared" si="7"/>
        <v>-19477.20000000001</v>
      </c>
      <c r="M70" s="50">
        <f t="shared" si="12"/>
        <v>-7792.5</v>
      </c>
      <c r="N70" s="50">
        <f t="shared" si="12"/>
        <v>-12832</v>
      </c>
      <c r="O70" s="50">
        <f t="shared" si="12"/>
        <v>842.5000000000146</v>
      </c>
      <c r="P70" s="50">
        <f t="shared" si="12"/>
        <v>657512.22</v>
      </c>
      <c r="Q70" s="50">
        <f t="shared" si="8"/>
        <v>-19781.999999999985</v>
      </c>
      <c r="R70" s="50">
        <f t="shared" si="12"/>
        <v>6027.299999999988</v>
      </c>
      <c r="S70" s="50">
        <f t="shared" si="12"/>
        <v>4562.799999999988</v>
      </c>
      <c r="T70" s="50">
        <f t="shared" si="12"/>
        <v>-8877.589999999997</v>
      </c>
      <c r="U70" s="50">
        <f t="shared" si="9"/>
        <v>1712.5099999999802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30266</v>
      </c>
      <c r="D71" s="50">
        <f t="shared" si="13"/>
        <v>30266.040000000154</v>
      </c>
      <c r="E71" s="50">
        <f t="shared" si="13"/>
        <v>-23205.049999999996</v>
      </c>
      <c r="F71" s="50">
        <f t="shared" si="13"/>
        <v>16446.20000000001</v>
      </c>
      <c r="G71" s="50">
        <f t="shared" si="13"/>
        <v>-521.8000000000029</v>
      </c>
      <c r="H71" s="50">
        <f aca="true" t="shared" si="14" ref="H71:H76">H77+H89</f>
        <v>-7280.649999999965</v>
      </c>
      <c r="I71" s="50">
        <f aca="true" t="shared" si="15" ref="I71:O71">I77+I89</f>
        <v>-9485.100000000006</v>
      </c>
      <c r="J71" s="50">
        <f t="shared" si="15"/>
        <v>18079.600000000006</v>
      </c>
      <c r="K71" s="50">
        <f t="shared" si="15"/>
        <v>10882.699999999983</v>
      </c>
      <c r="L71" s="50">
        <f t="shared" si="15"/>
        <v>19477.20000000001</v>
      </c>
      <c r="M71" s="50">
        <f t="shared" si="15"/>
        <v>7792.5</v>
      </c>
      <c r="N71" s="50">
        <f t="shared" si="15"/>
        <v>12832</v>
      </c>
      <c r="O71" s="50">
        <f t="shared" si="15"/>
        <v>-842.5000000000146</v>
      </c>
      <c r="P71" s="50"/>
      <c r="Q71" s="50">
        <f aca="true" t="shared" si="16" ref="Q71:U76">Q77+Q89</f>
        <v>19782</v>
      </c>
      <c r="R71" s="50">
        <f t="shared" si="16"/>
        <v>-6027.299999999988</v>
      </c>
      <c r="S71" s="50">
        <f t="shared" si="16"/>
        <v>-4562.800000000003</v>
      </c>
      <c r="T71" s="50">
        <f t="shared" si="16"/>
        <v>8877.590000000011</v>
      </c>
      <c r="U71" s="50">
        <f t="shared" si="16"/>
        <v>-1712.509999999951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-152368.8</v>
      </c>
      <c r="D72" s="50">
        <f t="shared" si="13"/>
        <v>-152368.8</v>
      </c>
      <c r="E72" s="50">
        <f t="shared" si="13"/>
        <v>-11053.1</v>
      </c>
      <c r="F72" s="50">
        <f t="shared" si="13"/>
        <v>1441.7000000000007</v>
      </c>
      <c r="G72" s="50">
        <f t="shared" si="13"/>
        <v>-10204</v>
      </c>
      <c r="H72" s="50">
        <f t="shared" si="14"/>
        <v>-19815.399999999998</v>
      </c>
      <c r="I72" s="50">
        <f aca="true" t="shared" si="17" ref="I72:O72">I78+I90</f>
        <v>-16620.7</v>
      </c>
      <c r="J72" s="50">
        <f t="shared" si="17"/>
        <v>-11160.7</v>
      </c>
      <c r="K72" s="50">
        <f t="shared" si="17"/>
        <v>-11217.7</v>
      </c>
      <c r="L72" s="50">
        <f t="shared" si="17"/>
        <v>-38999.1</v>
      </c>
      <c r="M72" s="50">
        <f t="shared" si="17"/>
        <v>-14513.7</v>
      </c>
      <c r="N72" s="50">
        <f t="shared" si="17"/>
        <v>-10700.7</v>
      </c>
      <c r="O72" s="50">
        <f t="shared" si="17"/>
        <v>-11779.7</v>
      </c>
      <c r="P72" s="50"/>
      <c r="Q72" s="50">
        <f t="shared" si="16"/>
        <v>-36994.1</v>
      </c>
      <c r="R72" s="50">
        <f t="shared" si="16"/>
        <v>-17950.7</v>
      </c>
      <c r="S72" s="50">
        <f t="shared" si="16"/>
        <v>-16665.7</v>
      </c>
      <c r="T72" s="50">
        <f t="shared" si="16"/>
        <v>-21943.8</v>
      </c>
      <c r="U72" s="50">
        <f t="shared" si="16"/>
        <v>-56560.2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20943.300000000017</v>
      </c>
      <c r="D73" s="50">
        <f t="shared" si="13"/>
        <v>20940.79999999999</v>
      </c>
      <c r="E73" s="50">
        <f t="shared" si="13"/>
        <v>-11872.5</v>
      </c>
      <c r="F73" s="50">
        <f t="shared" si="13"/>
        <v>3181.5999999999985</v>
      </c>
      <c r="G73" s="50">
        <f t="shared" si="13"/>
        <v>1850.7999999999993</v>
      </c>
      <c r="H73" s="50">
        <f t="shared" si="14"/>
        <v>-6840.100000000006</v>
      </c>
      <c r="I73" s="50">
        <f aca="true" t="shared" si="18" ref="I73:O73">I79+I91</f>
        <v>3179.0999999999985</v>
      </c>
      <c r="J73" s="50">
        <f t="shared" si="18"/>
        <v>3179.0999999999985</v>
      </c>
      <c r="K73" s="50">
        <f t="shared" si="18"/>
        <v>3179.0999999999985</v>
      </c>
      <c r="L73" s="50">
        <f t="shared" si="18"/>
        <v>9537.299999999996</v>
      </c>
      <c r="M73" s="50">
        <f t="shared" si="18"/>
        <v>2347.0999999999985</v>
      </c>
      <c r="N73" s="50">
        <f t="shared" si="18"/>
        <v>3179.0999999999985</v>
      </c>
      <c r="O73" s="50">
        <f t="shared" si="18"/>
        <v>3178.0999999999985</v>
      </c>
      <c r="P73" s="50"/>
      <c r="Q73" s="50">
        <f t="shared" si="16"/>
        <v>8704.299999999996</v>
      </c>
      <c r="R73" s="50">
        <f t="shared" si="16"/>
        <v>3179.0999999999985</v>
      </c>
      <c r="S73" s="50">
        <f t="shared" si="16"/>
        <v>3180.0999999999985</v>
      </c>
      <c r="T73" s="50">
        <f t="shared" si="16"/>
        <v>3180.0999999999985</v>
      </c>
      <c r="U73" s="50">
        <f t="shared" si="16"/>
        <v>9539.299999999996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398574.13999999996</v>
      </c>
      <c r="E74" s="50">
        <f t="shared" si="13"/>
        <v>17798.449999999997</v>
      </c>
      <c r="F74" s="50">
        <f t="shared" si="13"/>
        <v>29708.199999999997</v>
      </c>
      <c r="G74" s="50">
        <f t="shared" si="13"/>
        <v>29676.6</v>
      </c>
      <c r="H74" s="50">
        <f t="shared" si="14"/>
        <v>77183.25</v>
      </c>
      <c r="I74" s="50">
        <f aca="true" t="shared" si="19" ref="I74:O74">I80+I92</f>
        <v>25434.699999999997</v>
      </c>
      <c r="J74" s="50">
        <f t="shared" si="19"/>
        <v>56815.8</v>
      </c>
      <c r="K74" s="50">
        <f t="shared" si="19"/>
        <v>60884.49999999999</v>
      </c>
      <c r="L74" s="50">
        <f t="shared" si="19"/>
        <v>143135</v>
      </c>
      <c r="M74" s="50">
        <f t="shared" si="19"/>
        <v>28293.299999999996</v>
      </c>
      <c r="N74" s="50">
        <f t="shared" si="19"/>
        <v>33227.3</v>
      </c>
      <c r="O74" s="50">
        <f t="shared" si="19"/>
        <v>29453.299999999996</v>
      </c>
      <c r="P74" s="50"/>
      <c r="Q74" s="50">
        <f t="shared" si="16"/>
        <v>90973.9</v>
      </c>
      <c r="R74" s="50">
        <f t="shared" si="16"/>
        <v>28503.5</v>
      </c>
      <c r="S74" s="50">
        <f t="shared" si="16"/>
        <v>26301.699999999997</v>
      </c>
      <c r="T74" s="50">
        <f t="shared" si="16"/>
        <v>32476.79</v>
      </c>
      <c r="U74" s="50">
        <f t="shared" si="16"/>
        <v>87281.98999999999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-156189.3</v>
      </c>
      <c r="D75" s="50">
        <f t="shared" si="13"/>
        <v>-156186.8</v>
      </c>
      <c r="E75" s="50">
        <f t="shared" si="13"/>
        <v>-11712.8</v>
      </c>
      <c r="F75" s="50">
        <f t="shared" si="13"/>
        <v>-9857.499999999998</v>
      </c>
      <c r="G75" s="50">
        <f t="shared" si="13"/>
        <v>-15955.6</v>
      </c>
      <c r="H75" s="50">
        <f t="shared" si="14"/>
        <v>-37525.899999999994</v>
      </c>
      <c r="I75" s="50">
        <f aca="true" t="shared" si="20" ref="I75:O75">I81+I93</f>
        <v>-15051.1</v>
      </c>
      <c r="J75" s="50">
        <f t="shared" si="20"/>
        <v>-25393</v>
      </c>
      <c r="K75" s="50">
        <f t="shared" si="20"/>
        <v>-37035.6</v>
      </c>
      <c r="L75" s="50">
        <f t="shared" si="20"/>
        <v>-77479.7</v>
      </c>
      <c r="M75" s="50">
        <f t="shared" si="20"/>
        <v>6046.200000000001</v>
      </c>
      <c r="N75" s="50">
        <f t="shared" si="20"/>
        <v>-6677.1</v>
      </c>
      <c r="O75" s="50">
        <f t="shared" si="20"/>
        <v>-16249.6</v>
      </c>
      <c r="P75" s="50"/>
      <c r="Q75" s="50">
        <f t="shared" si="16"/>
        <v>-16880.500000000007</v>
      </c>
      <c r="R75" s="50">
        <f t="shared" si="16"/>
        <v>-13924.1</v>
      </c>
      <c r="S75" s="50">
        <f t="shared" si="16"/>
        <v>-11750.300000000001</v>
      </c>
      <c r="T75" s="50">
        <f t="shared" si="16"/>
        <v>1373.6999999999998</v>
      </c>
      <c r="U75" s="50">
        <f t="shared" si="16"/>
        <v>-24300.699999999997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-81927.3</v>
      </c>
      <c r="D76" s="50">
        <f t="shared" si="13"/>
        <v>-81927.3</v>
      </c>
      <c r="E76" s="50">
        <f t="shared" si="13"/>
        <v>-6365.1</v>
      </c>
      <c r="F76" s="50">
        <f t="shared" si="13"/>
        <v>-7819.799999999999</v>
      </c>
      <c r="G76" s="50">
        <f t="shared" si="13"/>
        <v>-5889.6</v>
      </c>
      <c r="H76" s="50">
        <f t="shared" si="14"/>
        <v>-20074.5</v>
      </c>
      <c r="I76" s="50">
        <f aca="true" t="shared" si="21" ref="I76:O76">I82+I94</f>
        <v>-6323.1</v>
      </c>
      <c r="J76" s="50">
        <f t="shared" si="21"/>
        <v>-5361.6</v>
      </c>
      <c r="K76" s="50">
        <f t="shared" si="21"/>
        <v>-4927.6</v>
      </c>
      <c r="L76" s="50">
        <f t="shared" si="21"/>
        <v>-16612.300000000003</v>
      </c>
      <c r="M76" s="50">
        <f t="shared" si="21"/>
        <v>-15926.4</v>
      </c>
      <c r="N76" s="50">
        <f t="shared" si="21"/>
        <v>-6196.6</v>
      </c>
      <c r="O76" s="50">
        <f t="shared" si="21"/>
        <v>-5444.6</v>
      </c>
      <c r="P76" s="50"/>
      <c r="Q76" s="50">
        <f t="shared" si="16"/>
        <v>-27567.6</v>
      </c>
      <c r="R76" s="50">
        <f t="shared" si="16"/>
        <v>-5835.1</v>
      </c>
      <c r="S76" s="50">
        <f t="shared" si="16"/>
        <v>-5628.6</v>
      </c>
      <c r="T76" s="50">
        <f t="shared" si="16"/>
        <v>-6209.2</v>
      </c>
      <c r="U76" s="50">
        <f t="shared" si="16"/>
        <v>-17672.9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-870110.1000000001</v>
      </c>
      <c r="D77" s="50">
        <f aca="true" t="shared" si="22" ref="D77:D84">H77+L77+Q77+U77</f>
        <v>-870110.0999999999</v>
      </c>
      <c r="E77" s="50">
        <f>E79+E80+E81+E82+E78+E83+E84</f>
        <v>-54072.7</v>
      </c>
      <c r="F77" s="50">
        <f>F79+F80+F81+F82+F78+F83+F84</f>
        <v>-71831.5</v>
      </c>
      <c r="G77" s="50">
        <f>G79+G80+G81+G82+G78+G83+G84</f>
        <v>-73377.1</v>
      </c>
      <c r="H77" s="50">
        <f aca="true" t="shared" si="23" ref="H77:H82">E77+F77+G77</f>
        <v>-199281.3</v>
      </c>
      <c r="I77" s="50">
        <f>I78+I79+I80+I81+I82+I83+I84</f>
        <v>-81484.3</v>
      </c>
      <c r="J77" s="50">
        <f>J79+J80+J81+J82+J78+J83+J84</f>
        <v>-78563.2</v>
      </c>
      <c r="K77" s="50">
        <f>K79+K80+K81+K82+K78+K83+K84</f>
        <v>-91098.20000000001</v>
      </c>
      <c r="L77" s="50">
        <f aca="true" t="shared" si="24" ref="L77:L82">I77+J77+K77</f>
        <v>-251145.7</v>
      </c>
      <c r="M77" s="50">
        <f>M79+M80+M81+M82+M78+M83+M84</f>
        <v>-74699</v>
      </c>
      <c r="N77" s="50">
        <f>N79+N80+N81+N82+N78+N83+N84</f>
        <v>-61175</v>
      </c>
      <c r="O77" s="50">
        <f>O79+O80+O81+O82+O78+O83+O84</f>
        <v>-71211.20000000001</v>
      </c>
      <c r="P77" s="50"/>
      <c r="Q77" s="50">
        <f aca="true" t="shared" si="25" ref="Q77:Q82">M77+N77+O77</f>
        <v>-207085.2</v>
      </c>
      <c r="R77" s="50">
        <f>R79+R80+R81+R82+R78+R83+R84</f>
        <v>-75161.29999999999</v>
      </c>
      <c r="S77" s="50">
        <f>S79+S80+S81+S82+S78+S83+S84</f>
        <v>-71033.79999999999</v>
      </c>
      <c r="T77" s="50">
        <f>T79+T80+T81+T82+T78+T83+T84</f>
        <v>-66402.79999999999</v>
      </c>
      <c r="U77" s="50">
        <f aca="true" t="shared" si="26" ref="U77:U84">R77+S77+T77</f>
        <v>-212597.89999999997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2"/>
        <v>-210567</v>
      </c>
      <c r="E78" s="49">
        <v>-13976</v>
      </c>
      <c r="F78" s="49">
        <v>-13204</v>
      </c>
      <c r="G78" s="49">
        <v>-15611</v>
      </c>
      <c r="H78" s="50">
        <f t="shared" si="23"/>
        <v>-42791</v>
      </c>
      <c r="I78" s="49">
        <v>-20302</v>
      </c>
      <c r="J78" s="49">
        <v>-14947</v>
      </c>
      <c r="K78" s="49">
        <v>-15573</v>
      </c>
      <c r="L78" s="50">
        <f t="shared" si="24"/>
        <v>-50822</v>
      </c>
      <c r="M78" s="49">
        <v>-19573</v>
      </c>
      <c r="N78" s="49">
        <v>-14414</v>
      </c>
      <c r="O78" s="49">
        <v>-15458</v>
      </c>
      <c r="P78" s="49"/>
      <c r="Q78" s="50">
        <f t="shared" si="25"/>
        <v>-49445</v>
      </c>
      <c r="R78" s="49">
        <v>-21630</v>
      </c>
      <c r="S78" s="49">
        <v>-20344</v>
      </c>
      <c r="T78" s="49">
        <v>-25535</v>
      </c>
      <c r="U78" s="50">
        <f t="shared" si="26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-177377.3</v>
      </c>
      <c r="D79" s="50">
        <f t="shared" si="22"/>
        <v>-177377.3</v>
      </c>
      <c r="E79" s="49">
        <v>-14600</v>
      </c>
      <c r="F79" s="49">
        <v>-14603</v>
      </c>
      <c r="G79" s="49">
        <v>-15929.8</v>
      </c>
      <c r="H79" s="50">
        <f>E79+F79+G79</f>
        <v>-45132.8</v>
      </c>
      <c r="I79" s="49">
        <v>-14601.5</v>
      </c>
      <c r="J79" s="49">
        <v>-14601.5</v>
      </c>
      <c r="K79" s="49">
        <v>-14601.5</v>
      </c>
      <c r="L79" s="50">
        <f>I79+J79+K79</f>
        <v>-43804.5</v>
      </c>
      <c r="M79" s="49">
        <v>-15433.5</v>
      </c>
      <c r="N79" s="49">
        <v>-14601.5</v>
      </c>
      <c r="O79" s="49">
        <v>-14602.5</v>
      </c>
      <c r="P79" s="49"/>
      <c r="Q79" s="50">
        <f>M79+N79+O79</f>
        <v>-44637.5</v>
      </c>
      <c r="R79" s="49">
        <v>-14601.5</v>
      </c>
      <c r="S79" s="49">
        <v>-14600.5</v>
      </c>
      <c r="T79" s="49">
        <v>-14600.5</v>
      </c>
      <c r="U79" s="50">
        <f>R79+S79+T79</f>
        <v>-43802.5</v>
      </c>
      <c r="V79" s="37"/>
    </row>
    <row r="80" spans="1:22" s="38" customFormat="1" ht="37.5" customHeight="1">
      <c r="A80" s="36" t="s">
        <v>85</v>
      </c>
      <c r="B80" s="44"/>
      <c r="C80" s="50">
        <v>-125855.2</v>
      </c>
      <c r="D80" s="50">
        <f t="shared" si="22"/>
        <v>-125855.20000000001</v>
      </c>
      <c r="E80" s="50">
        <v>-1913.9</v>
      </c>
      <c r="F80" s="50">
        <v>-11175</v>
      </c>
      <c r="G80" s="50">
        <v>-11201.5</v>
      </c>
      <c r="H80" s="50">
        <f t="shared" si="23"/>
        <v>-24290.4</v>
      </c>
      <c r="I80" s="50">
        <v>-15408.5</v>
      </c>
      <c r="J80" s="50">
        <v>-10068.5</v>
      </c>
      <c r="K80" s="50">
        <v>-11200.9</v>
      </c>
      <c r="L80" s="50">
        <f t="shared" si="24"/>
        <v>-36677.9</v>
      </c>
      <c r="M80" s="50">
        <v>-11170.9</v>
      </c>
      <c r="N80" s="50">
        <v>-10058.2</v>
      </c>
      <c r="O80" s="50">
        <v>-11170.9</v>
      </c>
      <c r="P80" s="50"/>
      <c r="Q80" s="50">
        <f t="shared" si="25"/>
        <v>-32400</v>
      </c>
      <c r="R80" s="50">
        <v>-10350.5</v>
      </c>
      <c r="S80" s="50">
        <v>-10146.5</v>
      </c>
      <c r="T80" s="50">
        <v>-11989.9</v>
      </c>
      <c r="U80" s="50">
        <f t="shared" si="26"/>
        <v>-32486.9</v>
      </c>
      <c r="V80" s="37"/>
    </row>
    <row r="81" spans="1:22" s="38" customFormat="1" ht="35.25" customHeight="1">
      <c r="A81" s="36" t="s">
        <v>86</v>
      </c>
      <c r="B81" s="44"/>
      <c r="C81" s="50">
        <v>-272798.3</v>
      </c>
      <c r="D81" s="50">
        <f t="shared" si="22"/>
        <v>-272798.3</v>
      </c>
      <c r="E81" s="50">
        <v>-17183.3</v>
      </c>
      <c r="F81" s="50">
        <v>-24644.1</v>
      </c>
      <c r="G81" s="50">
        <v>-24639.2</v>
      </c>
      <c r="H81" s="53">
        <f t="shared" si="23"/>
        <v>-66466.59999999999</v>
      </c>
      <c r="I81" s="50">
        <v>-24639.2</v>
      </c>
      <c r="J81" s="50">
        <v>-33478.6</v>
      </c>
      <c r="K81" s="50">
        <v>-44689.2</v>
      </c>
      <c r="L81" s="50">
        <f>I81+J81+K81</f>
        <v>-102807</v>
      </c>
      <c r="M81" s="50">
        <v>-12489.2</v>
      </c>
      <c r="N81" s="50">
        <v>-15798.7</v>
      </c>
      <c r="O81" s="50">
        <v>-24429.2</v>
      </c>
      <c r="P81" s="50"/>
      <c r="Q81" s="50">
        <f t="shared" si="25"/>
        <v>-52717.100000000006</v>
      </c>
      <c r="R81" s="50">
        <v>-22638.2</v>
      </c>
      <c r="S81" s="50">
        <v>-20208.2</v>
      </c>
      <c r="T81" s="50">
        <v>-7961.2</v>
      </c>
      <c r="U81" s="50">
        <f t="shared" si="26"/>
        <v>-50807.6</v>
      </c>
      <c r="V81" s="37"/>
    </row>
    <row r="82" spans="1:22" s="38" customFormat="1" ht="35.25" customHeight="1">
      <c r="A82" s="36" t="s">
        <v>87</v>
      </c>
      <c r="B82" s="44"/>
      <c r="C82" s="50">
        <v>-83200.3</v>
      </c>
      <c r="D82" s="50">
        <f t="shared" si="22"/>
        <v>-83200.3</v>
      </c>
      <c r="E82" s="50">
        <v>-6399.5</v>
      </c>
      <c r="F82" s="50">
        <v>-7997.4</v>
      </c>
      <c r="G82" s="50">
        <v>-5995.6</v>
      </c>
      <c r="H82" s="50">
        <f t="shared" si="23"/>
        <v>-20392.5</v>
      </c>
      <c r="I82" s="50">
        <v>-6429.1</v>
      </c>
      <c r="J82" s="50">
        <v>-5467.6</v>
      </c>
      <c r="K82" s="50">
        <v>-5033.6</v>
      </c>
      <c r="L82" s="50">
        <f t="shared" si="24"/>
        <v>-16930.300000000003</v>
      </c>
      <c r="M82" s="50">
        <v>-16032.4</v>
      </c>
      <c r="N82" s="50">
        <v>-6302.6</v>
      </c>
      <c r="O82" s="50">
        <v>-5550.6</v>
      </c>
      <c r="P82" s="50"/>
      <c r="Q82" s="50">
        <f t="shared" si="25"/>
        <v>-27885.6</v>
      </c>
      <c r="R82" s="50">
        <v>-5941.1</v>
      </c>
      <c r="S82" s="50">
        <v>-5734.6</v>
      </c>
      <c r="T82" s="50">
        <v>-6316.2</v>
      </c>
      <c r="U82" s="50">
        <f t="shared" si="26"/>
        <v>-17991.9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2"/>
        <v>-312</v>
      </c>
      <c r="E83" s="50">
        <v>0</v>
      </c>
      <c r="F83" s="50">
        <v>-208</v>
      </c>
      <c r="G83" s="50">
        <v>0</v>
      </c>
      <c r="H83" s="50">
        <f>E83+F83+G83</f>
        <v>-208</v>
      </c>
      <c r="I83" s="50">
        <v>-104</v>
      </c>
      <c r="J83" s="50">
        <v>0</v>
      </c>
      <c r="K83" s="50">
        <v>0</v>
      </c>
      <c r="L83" s="50">
        <f>I83+J83+K83</f>
        <v>-104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900376.1000000001</v>
      </c>
      <c r="D89" s="50">
        <f t="shared" si="31"/>
        <v>900376.14</v>
      </c>
      <c r="E89" s="50">
        <f>E90+E91+E92+E93+E94+E95</f>
        <v>30867.65</v>
      </c>
      <c r="F89" s="50">
        <f>F90+F91+F92+F93+F94+F95</f>
        <v>88277.70000000001</v>
      </c>
      <c r="G89" s="50">
        <f>G90+G91+G92+G93+G94+G95</f>
        <v>72855.3</v>
      </c>
      <c r="H89" s="50">
        <f t="shared" si="27"/>
        <v>192000.65000000002</v>
      </c>
      <c r="I89" s="50">
        <f>I90+I91+I92+I93+I94+I95</f>
        <v>71999.2</v>
      </c>
      <c r="J89" s="50">
        <f>J90+J91+J92+J93+J94+J95</f>
        <v>96642.8</v>
      </c>
      <c r="K89" s="50">
        <f>K90+K91+K92+K93+K94+K95</f>
        <v>101980.9</v>
      </c>
      <c r="L89" s="50">
        <f t="shared" si="28"/>
        <v>270622.9</v>
      </c>
      <c r="M89" s="50">
        <f>M90+M91+M92+M93+M94+M95</f>
        <v>82491.5</v>
      </c>
      <c r="N89" s="50">
        <f>N90+N91+N92+N93+N94+N95</f>
        <v>74007</v>
      </c>
      <c r="O89" s="50">
        <f>O90+O91+O92+O93+O94+O95</f>
        <v>70368.7</v>
      </c>
      <c r="P89" s="50"/>
      <c r="Q89" s="50">
        <f t="shared" si="29"/>
        <v>226867.2</v>
      </c>
      <c r="R89" s="50">
        <f>R90+R91+R92+R93+R94+R95</f>
        <v>69134</v>
      </c>
      <c r="S89" s="50">
        <f>S90+S91+S92+S93+S94+S95</f>
        <v>66470.99999999999</v>
      </c>
      <c r="T89" s="50">
        <f>T90+T91+T92+T93+T94+T95</f>
        <v>75280.39</v>
      </c>
      <c r="U89" s="50">
        <f t="shared" si="30"/>
        <v>210885.39</v>
      </c>
      <c r="V89" s="37"/>
    </row>
    <row r="90" spans="1:22" s="38" customFormat="1" ht="39" customHeight="1">
      <c r="A90" s="36" t="s">
        <v>84</v>
      </c>
      <c r="B90" s="44"/>
      <c r="C90" s="50">
        <v>58198.2</v>
      </c>
      <c r="D90" s="50">
        <f t="shared" si="31"/>
        <v>58198.2</v>
      </c>
      <c r="E90" s="50">
        <v>2922.9</v>
      </c>
      <c r="F90" s="50">
        <v>14645.7</v>
      </c>
      <c r="G90" s="50">
        <v>5407</v>
      </c>
      <c r="H90" s="50">
        <f t="shared" si="27"/>
        <v>22975.600000000002</v>
      </c>
      <c r="I90" s="50">
        <v>3681.3</v>
      </c>
      <c r="J90" s="50">
        <v>3786.3</v>
      </c>
      <c r="K90" s="50">
        <v>4355.3</v>
      </c>
      <c r="L90" s="50">
        <f>I90+J90+K90</f>
        <v>11822.900000000001</v>
      </c>
      <c r="M90" s="50">
        <v>5059.3</v>
      </c>
      <c r="N90" s="50">
        <v>3713.3</v>
      </c>
      <c r="O90" s="50">
        <v>3678.3</v>
      </c>
      <c r="P90" s="50"/>
      <c r="Q90" s="50">
        <f t="shared" si="29"/>
        <v>12450.900000000001</v>
      </c>
      <c r="R90" s="50">
        <v>3679.3</v>
      </c>
      <c r="S90" s="50">
        <v>3678.3</v>
      </c>
      <c r="T90" s="50">
        <v>3591.2</v>
      </c>
      <c r="U90" s="50">
        <f t="shared" si="30"/>
        <v>10948.8</v>
      </c>
      <c r="V90" s="37"/>
    </row>
    <row r="91" spans="1:22" s="38" customFormat="1" ht="36.75" customHeight="1">
      <c r="A91" s="36" t="s">
        <v>85</v>
      </c>
      <c r="B91" s="44"/>
      <c r="C91" s="50">
        <v>198320.6</v>
      </c>
      <c r="D91" s="50">
        <f t="shared" si="31"/>
        <v>198318.09999999998</v>
      </c>
      <c r="E91" s="50">
        <v>2727.5</v>
      </c>
      <c r="F91" s="50">
        <v>17784.6</v>
      </c>
      <c r="G91" s="50">
        <v>17780.6</v>
      </c>
      <c r="H91" s="50">
        <f t="shared" si="27"/>
        <v>38292.7</v>
      </c>
      <c r="I91" s="50">
        <v>17780.6</v>
      </c>
      <c r="J91" s="50">
        <v>17780.6</v>
      </c>
      <c r="K91" s="50">
        <v>17780.6</v>
      </c>
      <c r="L91" s="50">
        <f t="shared" si="28"/>
        <v>53341.799999999996</v>
      </c>
      <c r="M91" s="50">
        <v>17780.6</v>
      </c>
      <c r="N91" s="50">
        <v>17780.6</v>
      </c>
      <c r="O91" s="50">
        <v>17780.6</v>
      </c>
      <c r="P91" s="50"/>
      <c r="Q91" s="50">
        <f t="shared" si="29"/>
        <v>53341.799999999996</v>
      </c>
      <c r="R91" s="50">
        <v>17780.6</v>
      </c>
      <c r="S91" s="50">
        <v>17780.6</v>
      </c>
      <c r="T91" s="50">
        <v>17780.6</v>
      </c>
      <c r="U91" s="50">
        <f t="shared" si="30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524429.3</v>
      </c>
      <c r="D92" s="50">
        <f>H92+L92+Q92+U92</f>
        <v>524429.34</v>
      </c>
      <c r="E92" s="50">
        <v>19712.35</v>
      </c>
      <c r="F92" s="50">
        <v>40883.2</v>
      </c>
      <c r="G92" s="50">
        <v>40878.1</v>
      </c>
      <c r="H92" s="50">
        <f t="shared" si="27"/>
        <v>101473.65</v>
      </c>
      <c r="I92" s="50">
        <v>40843.2</v>
      </c>
      <c r="J92" s="50">
        <v>66884.3</v>
      </c>
      <c r="K92" s="50">
        <v>72085.4</v>
      </c>
      <c r="L92" s="50">
        <f t="shared" si="28"/>
        <v>179812.9</v>
      </c>
      <c r="M92" s="50">
        <v>39464.2</v>
      </c>
      <c r="N92" s="50">
        <v>43285.5</v>
      </c>
      <c r="O92" s="50">
        <v>40624.2</v>
      </c>
      <c r="P92" s="50"/>
      <c r="Q92" s="50">
        <f t="shared" si="29"/>
        <v>123373.9</v>
      </c>
      <c r="R92" s="50">
        <v>38854</v>
      </c>
      <c r="S92" s="50">
        <v>36448.2</v>
      </c>
      <c r="T92" s="50">
        <v>44466.69</v>
      </c>
      <c r="U92" s="50">
        <f t="shared" si="30"/>
        <v>119768.89</v>
      </c>
      <c r="V92" s="37"/>
    </row>
    <row r="93" spans="1:22" s="38" customFormat="1" ht="38.25" customHeight="1">
      <c r="A93" s="36" t="s">
        <v>87</v>
      </c>
      <c r="B93" s="44"/>
      <c r="C93" s="50">
        <v>116609</v>
      </c>
      <c r="D93" s="50">
        <f>H93+L93+Q93+U93</f>
        <v>116611.5</v>
      </c>
      <c r="E93" s="50">
        <v>5470.5</v>
      </c>
      <c r="F93" s="50">
        <v>14786.6</v>
      </c>
      <c r="G93" s="50">
        <v>8683.6</v>
      </c>
      <c r="H93" s="50">
        <f t="shared" si="27"/>
        <v>28940.699999999997</v>
      </c>
      <c r="I93" s="50">
        <v>9588.1</v>
      </c>
      <c r="J93" s="50">
        <v>8085.6</v>
      </c>
      <c r="K93" s="50">
        <v>7653.6</v>
      </c>
      <c r="L93" s="50">
        <f t="shared" si="28"/>
        <v>25327.300000000003</v>
      </c>
      <c r="M93" s="50">
        <v>18535.4</v>
      </c>
      <c r="N93" s="50">
        <v>9121.6</v>
      </c>
      <c r="O93" s="50">
        <v>8179.6</v>
      </c>
      <c r="P93" s="50"/>
      <c r="Q93" s="50">
        <f>M93+N93+O93</f>
        <v>35836.6</v>
      </c>
      <c r="R93" s="50">
        <v>8714.1</v>
      </c>
      <c r="S93" s="50">
        <v>8457.9</v>
      </c>
      <c r="T93" s="50">
        <v>9334.9</v>
      </c>
      <c r="U93" s="50">
        <f t="shared" si="30"/>
        <v>26506.9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1"/>
        <v>1273</v>
      </c>
      <c r="E94" s="50">
        <v>34.4</v>
      </c>
      <c r="F94" s="50">
        <v>177.6</v>
      </c>
      <c r="G94" s="50">
        <v>106</v>
      </c>
      <c r="H94" s="50">
        <f>E94+F94+G94</f>
        <v>318</v>
      </c>
      <c r="I94" s="50">
        <v>106</v>
      </c>
      <c r="J94" s="50">
        <v>106</v>
      </c>
      <c r="K94" s="50">
        <v>106</v>
      </c>
      <c r="L94" s="50">
        <f>I94+J94+K94</f>
        <v>318</v>
      </c>
      <c r="M94" s="50">
        <v>106</v>
      </c>
      <c r="N94" s="50">
        <v>106</v>
      </c>
      <c r="O94" s="50">
        <v>106</v>
      </c>
      <c r="P94" s="50"/>
      <c r="Q94" s="50">
        <f>M94+N94+O94</f>
        <v>318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1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0</v>
      </c>
      <c r="O95" s="50">
        <v>0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v>0</v>
      </c>
      <c r="E99" s="50">
        <v>0</v>
      </c>
      <c r="F99" s="50">
        <f aca="true" t="shared" si="32" ref="F99:O99">F70+F77+F89</f>
        <v>0</v>
      </c>
      <c r="G99" s="50">
        <f t="shared" si="32"/>
        <v>0</v>
      </c>
      <c r="H99" s="50">
        <f>E99+F99+G99</f>
        <v>0</v>
      </c>
      <c r="I99" s="50">
        <f>I70+(I77+I89)</f>
        <v>-1.4551915228366852E-11</v>
      </c>
      <c r="J99" s="50">
        <f t="shared" si="32"/>
        <v>0</v>
      </c>
      <c r="K99" s="50">
        <f>K70+K77+K89</f>
        <v>0</v>
      </c>
      <c r="L99" s="50">
        <f>I99++J99+K99</f>
        <v>-1.4551915228366852E-11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657512.22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0</v>
      </c>
      <c r="U99" s="50">
        <f>R99+S99+T99</f>
        <v>0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30266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45319.00000000002</v>
      </c>
      <c r="H100" s="50">
        <f>E100</f>
        <v>38560.1</v>
      </c>
      <c r="I100" s="49">
        <f>H101</f>
        <v>45840.800000000025</v>
      </c>
      <c r="J100" s="49">
        <f>I101</f>
        <v>55325.900000000016</v>
      </c>
      <c r="K100" s="49">
        <f>J101</f>
        <v>37246.30000000001</v>
      </c>
      <c r="L100" s="50">
        <f>I100</f>
        <v>45840.800000000025</v>
      </c>
      <c r="M100" s="49">
        <f>L101</f>
        <v>26363.600000000013</v>
      </c>
      <c r="N100" s="49">
        <f>M101</f>
        <v>18571.100000000013</v>
      </c>
      <c r="O100" s="49">
        <f>N101</f>
        <v>5739.100000000013</v>
      </c>
      <c r="P100" s="49"/>
      <c r="Q100" s="50">
        <f>M100</f>
        <v>26363.600000000013</v>
      </c>
      <c r="R100" s="49">
        <f>Q101</f>
        <v>6581.600000000028</v>
      </c>
      <c r="S100" s="49">
        <f>R101</f>
        <v>12608.900000000016</v>
      </c>
      <c r="T100" s="49">
        <f>S101</f>
        <v>17171.700000000004</v>
      </c>
      <c r="U100" s="50">
        <f>R100</f>
        <v>6581.600000000028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1.1641532182693481E-10</v>
      </c>
      <c r="D101" s="49">
        <f>D21-D37+(-D77)-D89+D100+D71</f>
        <v>8294.110000000008</v>
      </c>
      <c r="E101" s="49">
        <f>E21-E37+(-E77)-E89+E100+E71</f>
        <v>61765.200000000004</v>
      </c>
      <c r="F101" s="49">
        <f>F21-F37+(-F77)-F89+F100+F71</f>
        <v>45319.00000000002</v>
      </c>
      <c r="G101" s="49">
        <f>G21-G37+(-G77)-G89+G100+G71</f>
        <v>45840.800000000025</v>
      </c>
      <c r="H101" s="50">
        <f>G101</f>
        <v>45840.800000000025</v>
      </c>
      <c r="I101" s="49">
        <f>I21-I37+(-I77)-I89+I100+I71+I88</f>
        <v>55325.900000000016</v>
      </c>
      <c r="J101" s="49">
        <f>J21-J37+(-J77)-J89+J100+J71+J88</f>
        <v>37246.30000000001</v>
      </c>
      <c r="K101" s="49">
        <f>K21-K37+(-K77)-K89+K100+K71</f>
        <v>26363.600000000013</v>
      </c>
      <c r="L101" s="50">
        <f>K101</f>
        <v>26363.600000000013</v>
      </c>
      <c r="M101" s="49">
        <f>M21-M37+(-M77)-M89+M100+M71+M88</f>
        <v>18571.100000000013</v>
      </c>
      <c r="N101" s="49">
        <f>N21-N37+(-N77)-N89+N100+N71</f>
        <v>5739.100000000013</v>
      </c>
      <c r="O101" s="49">
        <f>O21-O37+(-O77)-O89+O100+O71+O88</f>
        <v>6581.600000000028</v>
      </c>
      <c r="P101" s="49"/>
      <c r="Q101" s="50">
        <f>O101</f>
        <v>6581.600000000028</v>
      </c>
      <c r="R101" s="49">
        <f>R21-R37+(-R77)-R89+R100+R71</f>
        <v>12608.900000000016</v>
      </c>
      <c r="S101" s="49">
        <f>S21-S37+(-S77)-S89+S100+S71</f>
        <v>17171.700000000004</v>
      </c>
      <c r="T101" s="49">
        <f>T21-T37+(-T77)-T89+T100+T71</f>
        <v>8294.110000000008</v>
      </c>
      <c r="U101" s="50">
        <f>T101</f>
        <v>8294.110000000008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30265.999999999884</v>
      </c>
      <c r="D102" s="49">
        <f>D70</f>
        <v>-30265.98999999999</v>
      </c>
      <c r="E102" s="49">
        <f aca="true" t="shared" si="33" ref="E102:Q102">E100-E101</f>
        <v>-23205.100000000006</v>
      </c>
      <c r="F102" s="49">
        <f t="shared" si="33"/>
        <v>16446.199999999983</v>
      </c>
      <c r="G102" s="49">
        <f t="shared" si="33"/>
        <v>-521.8000000000029</v>
      </c>
      <c r="H102" s="50">
        <f t="shared" si="33"/>
        <v>-7280.700000000026</v>
      </c>
      <c r="I102" s="49">
        <f t="shared" si="33"/>
        <v>-9485.099999999991</v>
      </c>
      <c r="J102" s="49">
        <f t="shared" si="33"/>
        <v>18079.600000000006</v>
      </c>
      <c r="K102" s="49">
        <f t="shared" si="33"/>
        <v>10882.699999999997</v>
      </c>
      <c r="L102" s="50">
        <f t="shared" si="33"/>
        <v>19477.20000000001</v>
      </c>
      <c r="M102" s="49">
        <f t="shared" si="33"/>
        <v>7792.5</v>
      </c>
      <c r="N102" s="49">
        <f t="shared" si="33"/>
        <v>12832</v>
      </c>
      <c r="O102" s="49">
        <f t="shared" si="33"/>
        <v>-842.5000000000146</v>
      </c>
      <c r="P102" s="49">
        <f t="shared" si="33"/>
        <v>0</v>
      </c>
      <c r="Q102" s="50">
        <f>Q100-Q101</f>
        <v>19781.999999999985</v>
      </c>
      <c r="R102" s="49">
        <f>R100-R101</f>
        <v>-6027.299999999988</v>
      </c>
      <c r="S102" s="49">
        <f>S100-S101</f>
        <v>-4562.799999999988</v>
      </c>
      <c r="T102" s="49">
        <f>T100-T101</f>
        <v>8877.589999999997</v>
      </c>
      <c r="U102" s="50">
        <f>U100-U101</f>
        <v>-1712.5099999999802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/>
      <c r="E104" s="57"/>
      <c r="F104" s="57"/>
      <c r="G104" s="57"/>
      <c r="H104" s="58"/>
      <c r="I104" s="26"/>
      <c r="J104" s="34"/>
      <c r="K104" s="35"/>
      <c r="L104" s="63"/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/>
      <c r="E108" s="67"/>
      <c r="F108" s="67"/>
      <c r="G108" s="67"/>
      <c r="H108" s="67"/>
      <c r="I108" s="33"/>
      <c r="J108" s="32"/>
      <c r="K108" s="32"/>
      <c r="L108" s="67"/>
      <c r="M108" s="68"/>
      <c r="N108" s="68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2020-02-07T05:57:56Z</cp:lastPrinted>
  <dcterms:created xsi:type="dcterms:W3CDTF">2011-02-18T08:58:48Z</dcterms:created>
  <dcterms:modified xsi:type="dcterms:W3CDTF">2020-02-07T06:28:29Z</dcterms:modified>
  <cp:category/>
  <cp:version/>
  <cp:contentType/>
  <cp:contentStatus/>
</cp:coreProperties>
</file>