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<sst xmlns="http://schemas.openxmlformats.org/spreadsheetml/2006/main" count="188" uniqueCount="107">
  <si>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</si>
  <si>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</si>
  <si>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</si>
  <si>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</si>
  <si>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</si>
  <si>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</si>
  <si>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</si>
  <si>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</si>
  <si>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</si>
  <si>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</si>
  <si>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</si>
  <si>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</si>
  <si>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</si>
  <si>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</si>
  <si>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</si>
  <si>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</si>
  <si>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</si>
  <si>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</si>
  <si>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</si>
  <si>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</si>
  <si>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</si>
  <si>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</si>
  <si>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</si>
  <si>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</si>
  <si>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</si>
  <si>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</si>
  <si>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</si>
  <si>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</si>
  <si>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</si>
  <si>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</si>
  <si>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</si>
  <si>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</si>
  <si>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</si>
  <si>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</si>
  <si>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</si>
  <si>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</si>
  <si>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</si>
  <si>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</si>
  <si>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</si>
  <si>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</si>
  <si>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</si>
  <si>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</si>
  <si>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</si>
  <si>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</si>
  <si>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</si>
  <si>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</si>
  <si>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</si>
  <si>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</si>
  <si>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</si>
  <si>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</si>
  <si>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</si>
  <si>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</si>
  <si>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</si>
  <si>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</si>
  <si>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</si>
  <si>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</si>
  <si>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</si>
  <si>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</si>
  <si>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</si>
  <si>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</si>
  <si>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</si>
  <si>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</si>
  <si>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</si>
  <si>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</si>
  <si>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</si>
  <si>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</si>
  <si>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</si>
  <si>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</si>
  <si>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</si>
  <si>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</si>
  <si>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</si>
  <si>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</si>
  <si>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</si>
  <si>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</si>
  <si>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</si>
  <si>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</si>
  <si>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</si>
  <si>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</si>
  <si>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</si>
  <si>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</si>
  <si>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</si>
  <si>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</si>
  <si>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</si>
  <si>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</si>
  <si>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</si>
  <si>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</si>
  <si>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</si>
  <si>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</si>
  <si>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</si>
  <si>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</si>
  <si>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</si>
  <si>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</si>
  <si>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</si>
  <si>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</si>
  <si>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</si>
  <si>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</si>
  <si>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</si>
  <si>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</si>
  <si>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</si>
  <si>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</si>
  <si>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</si>
  <si>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</si>
  <si>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</si>
  <si>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</si>
  <si>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</si>
  <si>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</si>
  <si>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 июля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</si>
</sst>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">
      <selection activeCell="E105" sqref="E10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870110.1000000001</v>
      </c>
      <c r="D21" s="15">
        <f>D23+D30</f>
        <v>923733.4999999999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57464.399999999994</v>
      </c>
      <c r="K21" s="15">
        <f t="shared" si="0"/>
        <v>102317.13</v>
      </c>
      <c r="L21" s="15">
        <f t="shared" si="0"/>
        <v>220544.93</v>
      </c>
      <c r="M21" s="15">
        <f t="shared" si="0"/>
        <v>133051.77000000002</v>
      </c>
      <c r="N21" s="15">
        <f t="shared" si="0"/>
        <v>61088.5</v>
      </c>
      <c r="O21" s="15">
        <f t="shared" si="0"/>
        <v>76227</v>
      </c>
      <c r="P21" s="15">
        <f t="shared" si="0"/>
        <v>703656.22</v>
      </c>
      <c r="Q21" s="15">
        <f t="shared" si="0"/>
        <v>270367.27</v>
      </c>
      <c r="R21" s="15">
        <f t="shared" si="0"/>
        <v>95053.79999999999</v>
      </c>
      <c r="S21" s="15">
        <f t="shared" si="0"/>
        <v>66941.11</v>
      </c>
      <c r="T21" s="15">
        <f t="shared" si="0"/>
        <v>58082.369999999995</v>
      </c>
      <c r="U21" s="15">
        <f t="shared" si="0"/>
        <v>220077.27999999997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240684.96999999997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15099.1</v>
      </c>
      <c r="K23" s="50">
        <f>K24+K25+K26+K27+K28</f>
        <v>17688.8</v>
      </c>
      <c r="L23" s="50">
        <f aca="true" t="shared" si="3" ref="L23:L37">I23+J23+K23</f>
        <v>51290.3</v>
      </c>
      <c r="M23" s="50">
        <f>M24+M25+M26+M27+M28</f>
        <v>29178.7</v>
      </c>
      <c r="N23" s="50">
        <f>N24+N25+N26+N27+N28</f>
        <v>16476</v>
      </c>
      <c r="O23" s="50">
        <f>O24+O25+O26+O27+O28</f>
        <v>18506</v>
      </c>
      <c r="P23" s="50">
        <f>H23+L23+M23+N23+O23</f>
        <v>166321.30000000002</v>
      </c>
      <c r="Q23" s="50">
        <f aca="true" t="shared" si="4" ref="Q23:Q37">M23+N23+O23</f>
        <v>64160.7</v>
      </c>
      <c r="R23" s="50">
        <f>R24+R25+R26+R27</f>
        <v>23675</v>
      </c>
      <c r="S23" s="50">
        <f>S24+S25+S26+S27</f>
        <v>22406</v>
      </c>
      <c r="T23" s="50">
        <f>T24+T25+T26+T27</f>
        <v>28282.67</v>
      </c>
      <c r="U23" s="50">
        <f aca="true" t="shared" si="5" ref="U23:U37">R23+S23+T23</f>
        <v>74363.67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13684.2</v>
      </c>
      <c r="K24" s="49">
        <v>15279.4</v>
      </c>
      <c r="L24" s="50">
        <f>I24+J24+K24</f>
        <v>44706.200000000004</v>
      </c>
      <c r="M24" s="49">
        <v>24556.2</v>
      </c>
      <c r="N24" s="49">
        <v>14414</v>
      </c>
      <c r="O24" s="49">
        <v>15458</v>
      </c>
      <c r="P24" s="49"/>
      <c r="Q24" s="50">
        <f t="shared" si="4"/>
        <v>54428.2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1414.9</v>
      </c>
      <c r="K25" s="49">
        <v>2395.9</v>
      </c>
      <c r="L25" s="50">
        <f t="shared" si="3"/>
        <v>6549.5</v>
      </c>
      <c r="M25" s="49">
        <v>4622.5</v>
      </c>
      <c r="N25" s="49">
        <v>2062</v>
      </c>
      <c r="O25" s="49">
        <v>3048</v>
      </c>
      <c r="P25" s="49"/>
      <c r="Q25" s="50">
        <f t="shared" si="4"/>
        <v>9732.5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-0.029999999999972715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13.5</v>
      </c>
      <c r="L26" s="50">
        <f>I26+J26+K26</f>
        <v>34.6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-270.33</v>
      </c>
      <c r="U26" s="50">
        <f t="shared" si="5"/>
        <v>-270.33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629425.1000000001</v>
      </c>
      <c r="D30" s="50">
        <f>H30+L30+Q30+U30</f>
        <v>683048.5299999999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42365.299999999996</v>
      </c>
      <c r="K30" s="50">
        <f>K31+K32+K33+K34+K35+K36</f>
        <v>84628.33</v>
      </c>
      <c r="L30" s="50">
        <f t="shared" si="3"/>
        <v>169254.63</v>
      </c>
      <c r="M30" s="50">
        <f>M31+M32+M33+M34+M35+M36</f>
        <v>103873.07</v>
      </c>
      <c r="N30" s="50">
        <f>N31+N32+N33+N34+N35+N36</f>
        <v>44612.5</v>
      </c>
      <c r="O30" s="50">
        <f>O31+O32+O33+O34+O35+O36</f>
        <v>57721</v>
      </c>
      <c r="P30" s="50">
        <f>H30+L30+M30+N30+O30</f>
        <v>537334.9199999999</v>
      </c>
      <c r="Q30" s="50">
        <f t="shared" si="4"/>
        <v>206206.57</v>
      </c>
      <c r="R30" s="50">
        <f>R31+R32+R33+R34+R35+R36</f>
        <v>71378.79999999999</v>
      </c>
      <c r="S30" s="50">
        <f>S31+S32+S33+S34+S35+S36</f>
        <v>44535.11</v>
      </c>
      <c r="T30" s="50">
        <f>T31+T32+T33+T34+T35+T36</f>
        <v>29799.7</v>
      </c>
      <c r="U30" s="50">
        <f t="shared" si="5"/>
        <v>145713.61</v>
      </c>
      <c r="V30" s="39"/>
    </row>
    <row r="31" spans="1:22" s="38" customFormat="1" ht="33" customHeight="1">
      <c r="A31" s="36" t="s">
        <v>84</v>
      </c>
      <c r="B31" s="43"/>
      <c r="C31" s="49">
        <v>177377.3</v>
      </c>
      <c r="D31" s="49">
        <f t="shared" si="1"/>
        <v>179137.69999999998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14801</v>
      </c>
      <c r="K31" s="49">
        <v>15710.3</v>
      </c>
      <c r="L31" s="50">
        <f t="shared" si="3"/>
        <v>45411.3</v>
      </c>
      <c r="M31" s="49">
        <v>1375.8</v>
      </c>
      <c r="N31" s="49">
        <v>14604</v>
      </c>
      <c r="O31" s="49">
        <v>14603.5</v>
      </c>
      <c r="P31" s="49"/>
      <c r="Q31" s="50">
        <f t="shared" si="4"/>
        <v>30583.3</v>
      </c>
      <c r="R31" s="49">
        <v>14603</v>
      </c>
      <c r="S31" s="49">
        <v>14601.5</v>
      </c>
      <c r="T31" s="49">
        <v>14601.5</v>
      </c>
      <c r="U31" s="50">
        <f t="shared" si="5"/>
        <v>43806</v>
      </c>
      <c r="V31" s="37"/>
    </row>
    <row r="32" spans="1:22" s="38" customFormat="1" ht="34.5" customHeight="1">
      <c r="A32" s="36" t="s">
        <v>85</v>
      </c>
      <c r="B32" s="43"/>
      <c r="C32" s="49">
        <v>95737.2</v>
      </c>
      <c r="D32" s="49">
        <f t="shared" si="1"/>
        <v>113050.3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722.2</v>
      </c>
      <c r="K32" s="49">
        <v>1987.6</v>
      </c>
      <c r="L32" s="50">
        <f t="shared" si="3"/>
        <v>3479.3</v>
      </c>
      <c r="M32" s="49">
        <v>65209.9</v>
      </c>
      <c r="N32" s="49">
        <v>7907.2</v>
      </c>
      <c r="O32" s="49">
        <v>8033.9</v>
      </c>
      <c r="P32" s="49"/>
      <c r="Q32" s="50">
        <f t="shared" si="4"/>
        <v>81151</v>
      </c>
      <c r="R32" s="49">
        <v>8216.5</v>
      </c>
      <c r="S32" s="49">
        <v>7995.5</v>
      </c>
      <c r="T32" s="49">
        <v>8882</v>
      </c>
      <c r="U32" s="50">
        <f t="shared" si="5"/>
        <v>25094</v>
      </c>
      <c r="V32" s="37"/>
    </row>
    <row r="33" spans="1:22" s="38" customFormat="1" ht="40.5" customHeight="1">
      <c r="A33" s="36" t="s">
        <v>86</v>
      </c>
      <c r="B33" s="43"/>
      <c r="C33" s="49">
        <v>272798.3</v>
      </c>
      <c r="D33" s="49">
        <f>H33+L33+Q33+U33</f>
        <v>286768.13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24785</v>
      </c>
      <c r="K33" s="49">
        <v>60339.63</v>
      </c>
      <c r="L33" s="50">
        <f>I33+J33+K33</f>
        <v>104048.73</v>
      </c>
      <c r="M33" s="49">
        <v>20113.47</v>
      </c>
      <c r="N33" s="49">
        <v>15798.7</v>
      </c>
      <c r="O33" s="49">
        <v>29533</v>
      </c>
      <c r="P33" s="49"/>
      <c r="Q33" s="50">
        <f t="shared" si="4"/>
        <v>65445.17</v>
      </c>
      <c r="R33" s="49">
        <v>22638.2</v>
      </c>
      <c r="S33" s="49">
        <v>16203.51</v>
      </c>
      <c r="T33" s="49">
        <v>0</v>
      </c>
      <c r="U33" s="50">
        <f t="shared" si="5"/>
        <v>38841.71</v>
      </c>
      <c r="V33" s="37"/>
    </row>
    <row r="34" spans="1:22" s="38" customFormat="1" ht="36.75" customHeight="1">
      <c r="A34" s="36" t="s">
        <v>87</v>
      </c>
      <c r="B34" s="43"/>
      <c r="C34" s="49">
        <v>83200.3</v>
      </c>
      <c r="D34" s="49">
        <f t="shared" si="1"/>
        <v>103780.4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2057.1</v>
      </c>
      <c r="K34" s="49">
        <v>6590.8</v>
      </c>
      <c r="L34" s="50">
        <f>I34+J34+K34</f>
        <v>16315.3</v>
      </c>
      <c r="M34" s="49">
        <v>17173.9</v>
      </c>
      <c r="N34" s="49">
        <v>6302.6</v>
      </c>
      <c r="O34" s="49">
        <v>5550.6</v>
      </c>
      <c r="P34" s="49"/>
      <c r="Q34" s="50">
        <f t="shared" si="4"/>
        <v>29027.1</v>
      </c>
      <c r="R34" s="49">
        <v>25921.1</v>
      </c>
      <c r="S34" s="49">
        <v>5734.6</v>
      </c>
      <c r="T34" s="49">
        <v>6316.2</v>
      </c>
      <c r="U34" s="50">
        <f t="shared" si="5"/>
        <v>37971.899999999994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900376.1</v>
      </c>
      <c r="D37" s="50">
        <f>D39+D45+D51+D57+D63</f>
        <v>955802.51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50646.08</v>
      </c>
      <c r="K37" s="50">
        <f>K39+K45+K51+K57+K63</f>
        <v>71845.13</v>
      </c>
      <c r="L37" s="50">
        <f t="shared" si="3"/>
        <v>215419.14</v>
      </c>
      <c r="M37" s="50">
        <f>M39+M45+M51+M57+M63</f>
        <v>192353.46</v>
      </c>
      <c r="N37" s="50">
        <f>N39+N45+N51+N57+N63</f>
        <v>73929.6</v>
      </c>
      <c r="O37" s="50">
        <f>O39+O45+O51+O57+O63</f>
        <v>76695.2</v>
      </c>
      <c r="P37" s="50"/>
      <c r="Q37" s="50">
        <f t="shared" si="4"/>
        <v>342978.26</v>
      </c>
      <c r="R37" s="50">
        <f>R39+R45+R51+R57+R63</f>
        <v>89036.7</v>
      </c>
      <c r="S37" s="50">
        <f>S39+S45+S51+S57+S63</f>
        <v>66393.7</v>
      </c>
      <c r="T37" s="50">
        <f>T39+T45+T51+T63+T58</f>
        <v>64700.75</v>
      </c>
      <c r="U37" s="50">
        <f t="shared" si="5"/>
        <v>220131.15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95257.1</v>
      </c>
      <c r="D39" s="50">
        <f>D40+D41+D42+D43+D44</f>
        <v>95466.5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0</v>
      </c>
      <c r="K39" s="50">
        <f>K40+K41+K42+K43</f>
        <v>5295.8</v>
      </c>
      <c r="L39" s="50">
        <f aca="true" t="shared" si="7" ref="L39:L70">I39+J39+K39</f>
        <v>5295.8</v>
      </c>
      <c r="M39" s="50">
        <f>M40+M41+M42+M43</f>
        <v>49275.7</v>
      </c>
      <c r="N39" s="50">
        <f>N40+N41+N42+N43</f>
        <v>8178.6</v>
      </c>
      <c r="O39" s="50">
        <f>O40+O41+O42+O43</f>
        <v>8178.6</v>
      </c>
      <c r="P39" s="50"/>
      <c r="Q39" s="50">
        <f aca="true" t="shared" si="8" ref="Q39:Q70">M39+N39+O39</f>
        <v>65632.9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89964.8</v>
      </c>
      <c r="D41" s="50">
        <f>H41+L41+Q41+U41</f>
        <v>90174.2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0</v>
      </c>
      <c r="K41" s="50">
        <v>3.5</v>
      </c>
      <c r="L41" s="50">
        <f t="shared" si="7"/>
        <v>3.5</v>
      </c>
      <c r="M41" s="50">
        <v>49275.7</v>
      </c>
      <c r="N41" s="50">
        <v>8178.6</v>
      </c>
      <c r="O41" s="50">
        <v>8178.6</v>
      </c>
      <c r="P41" s="50"/>
      <c r="Q41" s="50">
        <f t="shared" si="8"/>
        <v>65632.9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0</v>
      </c>
      <c r="K42" s="50">
        <v>5292.3</v>
      </c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45913.2</v>
      </c>
      <c r="D45" s="50">
        <f>D46+D47+D48+D49+D50</f>
        <v>46413.2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3762</v>
      </c>
      <c r="K45" s="50">
        <f>K46+K47+K48+K49</f>
        <v>3999</v>
      </c>
      <c r="L45" s="50">
        <f t="shared" si="7"/>
        <v>13230</v>
      </c>
      <c r="M45" s="50">
        <f>M46+M47+M48+M49</f>
        <v>6338.8</v>
      </c>
      <c r="N45" s="50">
        <f>N46+N47+N48+N49</f>
        <v>2667.5</v>
      </c>
      <c r="O45" s="50">
        <f>O46+O47+O48+O49</f>
        <v>2667.5</v>
      </c>
      <c r="P45" s="50"/>
      <c r="Q45" s="50">
        <f t="shared" si="8"/>
        <v>11673.8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45913.2</v>
      </c>
      <c r="D46" s="50">
        <f t="shared" si="10"/>
        <v>46413.2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3762</v>
      </c>
      <c r="K46" s="50">
        <v>3999</v>
      </c>
      <c r="L46" s="50">
        <f t="shared" si="7"/>
        <v>13230</v>
      </c>
      <c r="M46" s="50">
        <v>6338.8</v>
      </c>
      <c r="N46" s="50">
        <v>2667.5</v>
      </c>
      <c r="O46" s="50">
        <v>2667.5</v>
      </c>
      <c r="P46" s="50"/>
      <c r="Q46" s="50">
        <f t="shared" si="8"/>
        <v>11673.8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527370.7</v>
      </c>
      <c r="D51" s="50">
        <f>D52+D53+D54+D55+D56</f>
        <v>561230.6000000001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36420.43</v>
      </c>
      <c r="K51" s="50">
        <f>K52+K53+K54+K55</f>
        <v>44872.25</v>
      </c>
      <c r="L51" s="50">
        <f t="shared" si="7"/>
        <v>144426.34</v>
      </c>
      <c r="M51" s="50">
        <f>M52+M53+M54+M55</f>
        <v>83115.06</v>
      </c>
      <c r="N51" s="50">
        <f>N52+N53+N54+N55</f>
        <v>41872</v>
      </c>
      <c r="O51" s="50">
        <f>O52+O53+O54+O55</f>
        <v>46187.4</v>
      </c>
      <c r="P51" s="50"/>
      <c r="Q51" s="50">
        <f t="shared" si="8"/>
        <v>171174.46</v>
      </c>
      <c r="R51" s="50">
        <f>R52+R53+R54+R55</f>
        <v>59667.899999999994</v>
      </c>
      <c r="S51" s="50">
        <f>S52+S53+S54+S55</f>
        <v>36526.9</v>
      </c>
      <c r="T51" s="50">
        <f>T52+T53+T54+T55</f>
        <v>31079.86</v>
      </c>
      <c r="U51" s="50">
        <f t="shared" si="9"/>
        <v>127274.65999999999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418495.1</v>
      </c>
      <c r="D54" s="50">
        <f t="shared" si="10"/>
        <v>431774.9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29701.73</v>
      </c>
      <c r="K54" s="50">
        <v>35298.55</v>
      </c>
      <c r="L54" s="50">
        <f t="shared" si="7"/>
        <v>121421.94</v>
      </c>
      <c r="M54" s="50">
        <v>63972.86</v>
      </c>
      <c r="N54" s="50">
        <v>33319.4</v>
      </c>
      <c r="O54" s="50">
        <v>38633.8</v>
      </c>
      <c r="P54" s="50"/>
      <c r="Q54" s="50">
        <f t="shared" si="8"/>
        <v>135926.06</v>
      </c>
      <c r="R54" s="50">
        <v>31559.8</v>
      </c>
      <c r="S54" s="50">
        <v>28654</v>
      </c>
      <c r="T54" s="50">
        <v>22671.46</v>
      </c>
      <c r="U54" s="50">
        <f t="shared" si="9"/>
        <v>82885.26000000001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108875.6</v>
      </c>
      <c r="D55" s="50">
        <f t="shared" si="10"/>
        <v>129455.70000000001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6718.7</v>
      </c>
      <c r="K55" s="50">
        <v>9573.7</v>
      </c>
      <c r="L55" s="50">
        <f t="shared" si="7"/>
        <v>23004.4</v>
      </c>
      <c r="M55" s="50">
        <v>19142.2</v>
      </c>
      <c r="N55" s="50">
        <v>8552.6</v>
      </c>
      <c r="O55" s="50">
        <v>7553.6</v>
      </c>
      <c r="P55" s="50"/>
      <c r="Q55" s="50">
        <f t="shared" si="8"/>
        <v>35248.4</v>
      </c>
      <c r="R55" s="50">
        <v>28108.1</v>
      </c>
      <c r="S55" s="50">
        <v>7872.9</v>
      </c>
      <c r="T55" s="50">
        <v>8408.4</v>
      </c>
      <c r="U55" s="50">
        <f t="shared" si="9"/>
        <v>44389.4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231835.1</v>
      </c>
      <c r="D63" s="50">
        <f>D64+D65+D66+D67+D68+D69</f>
        <v>252692.21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10463.65</v>
      </c>
      <c r="K63" s="50">
        <f>K64+K65+K66+K67+K68+K69</f>
        <v>17678.08</v>
      </c>
      <c r="L63" s="50">
        <f t="shared" si="7"/>
        <v>52467</v>
      </c>
      <c r="M63" s="50">
        <f>M64+M65+M66+M67+M68+M69</f>
        <v>53623.9</v>
      </c>
      <c r="N63" s="50">
        <f>N64+N65+N66+N67+N68+N69</f>
        <v>21211.5</v>
      </c>
      <c r="O63" s="50">
        <f>O64+O65+O66+O67+O68+O69</f>
        <v>19661.7</v>
      </c>
      <c r="P63" s="50"/>
      <c r="Q63" s="50">
        <f t="shared" si="8"/>
        <v>94497.09999999999</v>
      </c>
      <c r="R63" s="50">
        <f>R64+R65+R66+R67+R68+R69</f>
        <v>18522.7</v>
      </c>
      <c r="S63" s="50">
        <f>S64+S65+S66+S67+S68+S69</f>
        <v>19020.7</v>
      </c>
      <c r="T63" s="50">
        <f>T64+T65+T66+T67+T68+T69</f>
        <v>22861.79</v>
      </c>
      <c r="U63" s="50">
        <f t="shared" si="9"/>
        <v>60405.19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12284.999999999998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311.8</v>
      </c>
      <c r="K64" s="50">
        <v>968.7</v>
      </c>
      <c r="L64" s="50">
        <f t="shared" si="7"/>
        <v>2159.7</v>
      </c>
      <c r="M64" s="50">
        <v>1690.8</v>
      </c>
      <c r="N64" s="50">
        <v>968.4</v>
      </c>
      <c r="O64" s="50">
        <v>2233.5</v>
      </c>
      <c r="P64" s="50"/>
      <c r="Q64" s="50">
        <f t="shared" si="8"/>
        <v>4892.7</v>
      </c>
      <c r="R64" s="50">
        <v>934.5</v>
      </c>
      <c r="S64" s="50">
        <v>933.5</v>
      </c>
      <c r="T64" s="50">
        <v>933.4</v>
      </c>
      <c r="U64" s="50">
        <f t="shared" si="9"/>
        <v>2801.4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108355.8</v>
      </c>
      <c r="D65" s="50">
        <f t="shared" si="11"/>
        <v>128475.4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3908.6</v>
      </c>
      <c r="K65" s="50">
        <v>11235.2</v>
      </c>
      <c r="L65" s="50">
        <f t="shared" si="7"/>
        <v>26026.4</v>
      </c>
      <c r="M65" s="50">
        <v>33736.4</v>
      </c>
      <c r="N65" s="50">
        <v>9602</v>
      </c>
      <c r="O65" s="50">
        <v>9602</v>
      </c>
      <c r="P65" s="50"/>
      <c r="Q65" s="50">
        <f>M65+N65+O65</f>
        <v>52940.4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101331.91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5686.15</v>
      </c>
      <c r="K66" s="50">
        <v>4736.18</v>
      </c>
      <c r="L66" s="50">
        <f>I66+J66+K66</f>
        <v>22157.9</v>
      </c>
      <c r="M66" s="50">
        <v>15298.1</v>
      </c>
      <c r="N66" s="50">
        <v>9966.1</v>
      </c>
      <c r="O66" s="50">
        <v>7094.2</v>
      </c>
      <c r="P66" s="50"/>
      <c r="Q66" s="50">
        <f t="shared" si="8"/>
        <v>32358.4</v>
      </c>
      <c r="R66" s="50">
        <v>7294.2</v>
      </c>
      <c r="S66" s="50">
        <v>7794.2</v>
      </c>
      <c r="T66" s="50">
        <v>11292.89</v>
      </c>
      <c r="U66" s="50">
        <f t="shared" si="9"/>
        <v>26381.29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7733.4</v>
      </c>
      <c r="D67" s="50">
        <f t="shared" si="11"/>
        <v>7780.9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470.7</v>
      </c>
      <c r="K67" s="50">
        <v>598.4</v>
      </c>
      <c r="L67" s="50">
        <f t="shared" si="7"/>
        <v>1729.1999999999998</v>
      </c>
      <c r="M67" s="50">
        <v>1275.4</v>
      </c>
      <c r="N67" s="50">
        <v>569</v>
      </c>
      <c r="O67" s="50">
        <v>626</v>
      </c>
      <c r="P67" s="50"/>
      <c r="Q67" s="50">
        <f t="shared" si="8"/>
        <v>2470.4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77.2</v>
      </c>
      <c r="N68" s="50">
        <v>106</v>
      </c>
      <c r="O68" s="50">
        <v>106</v>
      </c>
      <c r="P68" s="50"/>
      <c r="Q68" s="50">
        <f>M68+N68+O68</f>
        <v>289.2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0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-30265.999999999884</v>
      </c>
      <c r="D70" s="50">
        <f>D21-D37</f>
        <v>-32069.010000000126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6818.319999999992</v>
      </c>
      <c r="K70" s="50">
        <f t="shared" si="12"/>
        <v>30472</v>
      </c>
      <c r="L70" s="50">
        <f t="shared" si="7"/>
        <v>5125.789999999979</v>
      </c>
      <c r="M70" s="50">
        <f t="shared" si="12"/>
        <v>-59301.68999999997</v>
      </c>
      <c r="N70" s="50">
        <f t="shared" si="12"/>
        <v>-12841.100000000006</v>
      </c>
      <c r="O70" s="50">
        <f t="shared" si="12"/>
        <v>-468.1999999999971</v>
      </c>
      <c r="P70" s="50">
        <f t="shared" si="12"/>
        <v>703656.22</v>
      </c>
      <c r="Q70" s="50">
        <f t="shared" si="8"/>
        <v>-72610.98999999998</v>
      </c>
      <c r="R70" s="50">
        <f t="shared" si="12"/>
        <v>6017.099999999991</v>
      </c>
      <c r="S70" s="50">
        <f t="shared" si="12"/>
        <v>547.4100000000035</v>
      </c>
      <c r="T70" s="50">
        <f t="shared" si="12"/>
        <v>-6618.380000000005</v>
      </c>
      <c r="U70" s="50">
        <f t="shared" si="9"/>
        <v>-53.870000000009895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30266</v>
      </c>
      <c r="D71" s="50">
        <f t="shared" si="13"/>
        <v>31817.560000000172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 aca="true" t="shared" si="14" ref="H71:H76">H77+H89</f>
        <v>-35470.01000000001</v>
      </c>
      <c r="I71" s="50">
        <f aca="true" t="shared" si="15" ref="I71:O71">I77+I89</f>
        <v>32164.530000000006</v>
      </c>
      <c r="J71" s="50">
        <f t="shared" si="15"/>
        <v>-6818.319999999992</v>
      </c>
      <c r="K71" s="50">
        <f t="shared" si="15"/>
        <v>-30560.199999999997</v>
      </c>
      <c r="L71" s="50">
        <f t="shared" si="15"/>
        <v>-5213.989999999991</v>
      </c>
      <c r="M71" s="50">
        <f t="shared" si="15"/>
        <v>59138.39000000004</v>
      </c>
      <c r="N71" s="50">
        <f t="shared" si="15"/>
        <v>12841.100000000006</v>
      </c>
      <c r="O71" s="50">
        <f t="shared" si="15"/>
        <v>468.20000000001164</v>
      </c>
      <c r="P71" s="50"/>
      <c r="Q71" s="50">
        <f aca="true" t="shared" si="16" ref="Q71:U76">Q77+Q89</f>
        <v>72447.69000000006</v>
      </c>
      <c r="R71" s="50">
        <f t="shared" si="16"/>
        <v>-6017.099999999991</v>
      </c>
      <c r="S71" s="50">
        <f t="shared" si="16"/>
        <v>-547.4100000000035</v>
      </c>
      <c r="T71" s="50">
        <f t="shared" si="16"/>
        <v>6618.380000000005</v>
      </c>
      <c r="U71" s="50">
        <f t="shared" si="16"/>
        <v>53.87000000002445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-152368.8</v>
      </c>
      <c r="D72" s="50">
        <f t="shared" si="13"/>
        <v>-151868.8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 t="shared" si="14"/>
        <v>-27898.5</v>
      </c>
      <c r="I72" s="50">
        <f aca="true" t="shared" si="17" ref="I72:O72">I78+I90</f>
        <v>-9394.400000000001</v>
      </c>
      <c r="J72" s="50">
        <f t="shared" si="17"/>
        <v>-9610.400000000001</v>
      </c>
      <c r="K72" s="50">
        <f t="shared" si="17"/>
        <v>-10311.7</v>
      </c>
      <c r="L72" s="50">
        <f t="shared" si="17"/>
        <v>-29316.500000000004</v>
      </c>
      <c r="M72" s="50">
        <f t="shared" si="17"/>
        <v>-16526.6</v>
      </c>
      <c r="N72" s="50">
        <f t="shared" si="17"/>
        <v>-10778.1</v>
      </c>
      <c r="O72" s="50">
        <f t="shared" si="17"/>
        <v>-10557</v>
      </c>
      <c r="P72" s="50"/>
      <c r="Q72" s="50">
        <f t="shared" si="16"/>
        <v>-37861.7</v>
      </c>
      <c r="R72" s="50">
        <f t="shared" si="16"/>
        <v>-18028</v>
      </c>
      <c r="S72" s="50">
        <f t="shared" si="16"/>
        <v>-16743</v>
      </c>
      <c r="T72" s="50">
        <f t="shared" si="16"/>
        <v>-22021.1</v>
      </c>
      <c r="U72" s="50">
        <f t="shared" si="16"/>
        <v>-56792.1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20943.300000000017</v>
      </c>
      <c r="D73" s="50">
        <f t="shared" si="13"/>
        <v>39511.90000000002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 t="shared" si="14"/>
        <v>-38632.5</v>
      </c>
      <c r="I73" s="50">
        <f aca="true" t="shared" si="18" ref="I73:O73">I79+I91</f>
        <v>-4017.3999999999996</v>
      </c>
      <c r="J73" s="50">
        <f t="shared" si="18"/>
        <v>-10892.4</v>
      </c>
      <c r="K73" s="50">
        <f t="shared" si="18"/>
        <v>-4471.5999999999985</v>
      </c>
      <c r="L73" s="50">
        <f t="shared" si="18"/>
        <v>-19381.4</v>
      </c>
      <c r="M73" s="50">
        <f t="shared" si="18"/>
        <v>81636.3</v>
      </c>
      <c r="N73" s="50">
        <f t="shared" si="18"/>
        <v>3176.5999999999985</v>
      </c>
      <c r="O73" s="50">
        <f t="shared" si="18"/>
        <v>3177.0999999999985</v>
      </c>
      <c r="P73" s="50"/>
      <c r="Q73" s="50">
        <f t="shared" si="16"/>
        <v>87990.00000000001</v>
      </c>
      <c r="R73" s="50">
        <f t="shared" si="16"/>
        <v>3177.5999999999985</v>
      </c>
      <c r="S73" s="50">
        <f t="shared" si="16"/>
        <v>3179.0999999999985</v>
      </c>
      <c r="T73" s="50">
        <f t="shared" si="16"/>
        <v>3179.0999999999985</v>
      </c>
      <c r="U73" s="50">
        <f t="shared" si="16"/>
        <v>9535.799999999996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394979.3399999999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 t="shared" si="14"/>
        <v>101938.98999999999</v>
      </c>
      <c r="I74" s="50">
        <f aca="true" t="shared" si="19" ref="I74:O74">I80+I92</f>
        <v>64649.03</v>
      </c>
      <c r="J74" s="50">
        <f t="shared" si="19"/>
        <v>33250.78</v>
      </c>
      <c r="K74" s="50">
        <f t="shared" si="19"/>
        <v>40855.33</v>
      </c>
      <c r="L74" s="50">
        <f t="shared" si="19"/>
        <v>138755.13999999998</v>
      </c>
      <c r="M74" s="50">
        <f t="shared" si="19"/>
        <v>9275.26000000001</v>
      </c>
      <c r="N74" s="50">
        <f t="shared" si="19"/>
        <v>33316.3</v>
      </c>
      <c r="O74" s="50">
        <f t="shared" si="19"/>
        <v>34646.1</v>
      </c>
      <c r="P74" s="50"/>
      <c r="Q74" s="50">
        <f t="shared" si="16"/>
        <v>77237.66000000003</v>
      </c>
      <c r="R74" s="50">
        <f t="shared" si="16"/>
        <v>28592.5</v>
      </c>
      <c r="S74" s="50">
        <f t="shared" si="16"/>
        <v>26390.699999999997</v>
      </c>
      <c r="T74" s="50">
        <f t="shared" si="16"/>
        <v>22064.35</v>
      </c>
      <c r="U74" s="50">
        <f t="shared" si="16"/>
        <v>77047.54999999999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-156189.3</v>
      </c>
      <c r="D75" s="50">
        <f t="shared" si="13"/>
        <v>-149531.58000000002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 t="shared" si="14"/>
        <v>-50370.999999999985</v>
      </c>
      <c r="I75" s="50">
        <f aca="true" t="shared" si="20" ref="I75:O75">I81+I93</f>
        <v>-11573.1</v>
      </c>
      <c r="J75" s="50">
        <f t="shared" si="20"/>
        <v>-17595.6</v>
      </c>
      <c r="K75" s="50">
        <f t="shared" si="20"/>
        <v>-50181.03</v>
      </c>
      <c r="L75" s="50">
        <f t="shared" si="20"/>
        <v>-79349.72999999998</v>
      </c>
      <c r="M75" s="50">
        <f t="shared" si="20"/>
        <v>304.1299999999974</v>
      </c>
      <c r="N75" s="50">
        <f t="shared" si="20"/>
        <v>-6677.1</v>
      </c>
      <c r="O75" s="50">
        <f t="shared" si="20"/>
        <v>-21353.4</v>
      </c>
      <c r="P75" s="50"/>
      <c r="Q75" s="50">
        <f t="shared" si="16"/>
        <v>-27726.370000000003</v>
      </c>
      <c r="R75" s="50">
        <f t="shared" si="16"/>
        <v>6055.899999999998</v>
      </c>
      <c r="S75" s="50">
        <f t="shared" si="16"/>
        <v>-7745.610000000001</v>
      </c>
      <c r="T75" s="50">
        <f t="shared" si="16"/>
        <v>9605.23</v>
      </c>
      <c r="U75" s="50">
        <f t="shared" si="16"/>
        <v>7915.520000000004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-81927.3</v>
      </c>
      <c r="D76" s="50">
        <f t="shared" si="13"/>
        <v>-102507.29999999999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 t="shared" si="14"/>
        <v>-20195</v>
      </c>
      <c r="I76" s="50">
        <f aca="true" t="shared" si="21" ref="I76:O76">I82+I94</f>
        <v>-7499.599999999999</v>
      </c>
      <c r="J76" s="50">
        <f t="shared" si="21"/>
        <v>-1970.6999999999998</v>
      </c>
      <c r="K76" s="50">
        <f t="shared" si="21"/>
        <v>-6451.2</v>
      </c>
      <c r="L76" s="50">
        <f t="shared" si="21"/>
        <v>-15921.5</v>
      </c>
      <c r="M76" s="50">
        <f t="shared" si="21"/>
        <v>-17096.7</v>
      </c>
      <c r="N76" s="50">
        <f t="shared" si="21"/>
        <v>-6196.6</v>
      </c>
      <c r="O76" s="50">
        <f t="shared" si="21"/>
        <v>-5444.6</v>
      </c>
      <c r="P76" s="50"/>
      <c r="Q76" s="50">
        <f t="shared" si="16"/>
        <v>-28737.899999999998</v>
      </c>
      <c r="R76" s="50">
        <f t="shared" si="16"/>
        <v>-25815.1</v>
      </c>
      <c r="S76" s="50">
        <f t="shared" si="16"/>
        <v>-5628.6</v>
      </c>
      <c r="T76" s="50">
        <f t="shared" si="16"/>
        <v>-6209.2</v>
      </c>
      <c r="U76" s="50">
        <f t="shared" si="16"/>
        <v>-37652.899999999994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-870110.1000000001</v>
      </c>
      <c r="D77" s="50">
        <f aca="true" t="shared" si="22" ref="D77:D84">H77+L77+Q77+U77</f>
        <v>-923984.98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3" ref="H77:H82">E77+F77+G77</f>
        <v>-212744</v>
      </c>
      <c r="I77" s="50">
        <f>I78+I79+I80+I81+I82+I83+I84</f>
        <v>-60763.4</v>
      </c>
      <c r="J77" s="50">
        <f>J79+J80+J81+J82+J78+J83+J84</f>
        <v>-57464.399999999994</v>
      </c>
      <c r="K77" s="50">
        <f>K79+K80+K81+K82+K78+K83+K84</f>
        <v>-102405.33</v>
      </c>
      <c r="L77" s="50">
        <f aca="true" t="shared" si="24" ref="L77:L82">I77+J77+K77</f>
        <v>-220633.13</v>
      </c>
      <c r="M77" s="50">
        <f>M79+M80+M81+M82+M78+M83+M84</f>
        <v>-133215.07</v>
      </c>
      <c r="N77" s="50">
        <f>N79+N80+N81+N82+N78+N83+N84</f>
        <v>-61088.5</v>
      </c>
      <c r="O77" s="50">
        <f>O79+O80+O81+O82+O78+O83+O84</f>
        <v>-76227</v>
      </c>
      <c r="P77" s="50"/>
      <c r="Q77" s="50">
        <f aca="true" t="shared" si="25" ref="Q77:Q82">M77+N77+O77</f>
        <v>-270530.57</v>
      </c>
      <c r="R77" s="50">
        <f>R79+R80+R81+R82+R78+R83+R84</f>
        <v>-95053.79999999999</v>
      </c>
      <c r="S77" s="50">
        <f>S79+S80+S81+S82+S78+S83+S84</f>
        <v>-66941.11</v>
      </c>
      <c r="T77" s="50">
        <f>T79+T80+T81+T82+T78+T83+T84</f>
        <v>-58082.369999999995</v>
      </c>
      <c r="U77" s="50">
        <f aca="true" t="shared" si="26" ref="U77:U84">R77+S77+T77</f>
        <v>-220077.27999999997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2"/>
        <v>-210567</v>
      </c>
      <c r="E78" s="49">
        <v>-13976</v>
      </c>
      <c r="F78" s="49">
        <v>-13373.5</v>
      </c>
      <c r="G78" s="49">
        <v>-16574.1</v>
      </c>
      <c r="H78" s="50">
        <f t="shared" si="23"/>
        <v>-43923.6</v>
      </c>
      <c r="I78" s="49">
        <v>-15742.6</v>
      </c>
      <c r="J78" s="49">
        <v>-13684.2</v>
      </c>
      <c r="K78" s="49">
        <v>-15279.4</v>
      </c>
      <c r="L78" s="50">
        <f t="shared" si="24"/>
        <v>-44706.200000000004</v>
      </c>
      <c r="M78" s="49">
        <v>-24556.2</v>
      </c>
      <c r="N78" s="49">
        <v>-14414</v>
      </c>
      <c r="O78" s="49">
        <v>-15458</v>
      </c>
      <c r="P78" s="49"/>
      <c r="Q78" s="50">
        <f t="shared" si="25"/>
        <v>-54428.2</v>
      </c>
      <c r="R78" s="49">
        <v>-21630</v>
      </c>
      <c r="S78" s="49">
        <v>-20344</v>
      </c>
      <c r="T78" s="49">
        <v>-25535</v>
      </c>
      <c r="U78" s="50">
        <f t="shared" si="26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-177377.3</v>
      </c>
      <c r="D79" s="50">
        <f t="shared" si="22"/>
        <v>-179137.69999999998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-14801</v>
      </c>
      <c r="K79" s="49">
        <v>-15710.3</v>
      </c>
      <c r="L79" s="50">
        <f>I79+J79+K79</f>
        <v>-45411.3</v>
      </c>
      <c r="M79" s="49">
        <v>-1375.8</v>
      </c>
      <c r="N79" s="49">
        <v>-14604</v>
      </c>
      <c r="O79" s="49">
        <v>-14603.5</v>
      </c>
      <c r="P79" s="49"/>
      <c r="Q79" s="50">
        <f>M79+N79+O79</f>
        <v>-30583.3</v>
      </c>
      <c r="R79" s="49">
        <v>-14603</v>
      </c>
      <c r="S79" s="49">
        <v>-14601.5</v>
      </c>
      <c r="T79" s="49">
        <v>-14601.5</v>
      </c>
      <c r="U79" s="50">
        <f>R79+S79+T79</f>
        <v>-43806</v>
      </c>
      <c r="V79" s="37"/>
    </row>
    <row r="80" spans="1:22" s="38" customFormat="1" ht="37.5" customHeight="1">
      <c r="A80" s="36" t="s">
        <v>85</v>
      </c>
      <c r="B80" s="44"/>
      <c r="C80" s="50">
        <v>-125855.2</v>
      </c>
      <c r="D80" s="50">
        <f t="shared" si="22"/>
        <v>-143419.8</v>
      </c>
      <c r="E80" s="50">
        <v>-1913.9</v>
      </c>
      <c r="F80" s="50">
        <v>-2681.1</v>
      </c>
      <c r="G80" s="50">
        <v>-5442</v>
      </c>
      <c r="H80" s="50">
        <f t="shared" si="23"/>
        <v>-10037</v>
      </c>
      <c r="I80" s="50">
        <v>-3508.2</v>
      </c>
      <c r="J80" s="50">
        <v>-2137.1</v>
      </c>
      <c r="K80" s="50">
        <v>-4471.7</v>
      </c>
      <c r="L80" s="50">
        <f t="shared" si="24"/>
        <v>-10117</v>
      </c>
      <c r="M80" s="50">
        <v>-69995.7</v>
      </c>
      <c r="N80" s="50">
        <v>-9969.2</v>
      </c>
      <c r="O80" s="50">
        <v>-11081.9</v>
      </c>
      <c r="P80" s="50"/>
      <c r="Q80" s="50">
        <f t="shared" si="25"/>
        <v>-91046.79999999999</v>
      </c>
      <c r="R80" s="50">
        <v>-10261.5</v>
      </c>
      <c r="S80" s="50">
        <v>-10057.5</v>
      </c>
      <c r="T80" s="50">
        <v>-11900</v>
      </c>
      <c r="U80" s="50">
        <f t="shared" si="26"/>
        <v>-32219</v>
      </c>
      <c r="V80" s="37"/>
    </row>
    <row r="81" spans="1:22" s="38" customFormat="1" ht="35.25" customHeight="1">
      <c r="A81" s="36" t="s">
        <v>86</v>
      </c>
      <c r="B81" s="44"/>
      <c r="C81" s="50">
        <v>-272798.3</v>
      </c>
      <c r="D81" s="50">
        <f t="shared" si="22"/>
        <v>-286768.18</v>
      </c>
      <c r="E81" s="50">
        <v>-17183.3</v>
      </c>
      <c r="F81" s="50">
        <v>-25333.82</v>
      </c>
      <c r="G81" s="50">
        <v>-36151.18</v>
      </c>
      <c r="H81" s="53">
        <f t="shared" si="23"/>
        <v>-78668.29999999999</v>
      </c>
      <c r="I81" s="50">
        <v>-18945.2</v>
      </c>
      <c r="J81" s="50">
        <v>-24785</v>
      </c>
      <c r="K81" s="50">
        <v>-60353.13</v>
      </c>
      <c r="L81" s="50">
        <f>I81+J81+K81</f>
        <v>-104083.32999999999</v>
      </c>
      <c r="M81" s="50">
        <v>-20113.47</v>
      </c>
      <c r="N81" s="50">
        <v>-15798.7</v>
      </c>
      <c r="O81" s="50">
        <v>-29533</v>
      </c>
      <c r="P81" s="50"/>
      <c r="Q81" s="50">
        <f t="shared" si="25"/>
        <v>-65445.17</v>
      </c>
      <c r="R81" s="50">
        <v>-22638.2</v>
      </c>
      <c r="S81" s="50">
        <v>-16203.51</v>
      </c>
      <c r="T81" s="50">
        <v>270.33</v>
      </c>
      <c r="U81" s="50">
        <f t="shared" si="26"/>
        <v>-38571.38</v>
      </c>
      <c r="V81" s="37"/>
    </row>
    <row r="82" spans="1:22" s="38" customFormat="1" ht="35.25" customHeight="1">
      <c r="A82" s="36" t="s">
        <v>87</v>
      </c>
      <c r="B82" s="44"/>
      <c r="C82" s="50">
        <v>-83200.3</v>
      </c>
      <c r="D82" s="50">
        <f t="shared" si="22"/>
        <v>-103780.29999999999</v>
      </c>
      <c r="E82" s="50">
        <v>-6399.5</v>
      </c>
      <c r="F82" s="50">
        <v>-7790.2</v>
      </c>
      <c r="G82" s="50">
        <v>-6276.3</v>
      </c>
      <c r="H82" s="50">
        <f t="shared" si="23"/>
        <v>-20466</v>
      </c>
      <c r="I82" s="50">
        <v>-7667.4</v>
      </c>
      <c r="J82" s="50">
        <v>-2057.1</v>
      </c>
      <c r="K82" s="50">
        <v>-6590.8</v>
      </c>
      <c r="L82" s="50">
        <f t="shared" si="24"/>
        <v>-16315.3</v>
      </c>
      <c r="M82" s="50">
        <v>-17173.9</v>
      </c>
      <c r="N82" s="50">
        <v>-6302.6</v>
      </c>
      <c r="O82" s="50">
        <v>-5550.6</v>
      </c>
      <c r="P82" s="50"/>
      <c r="Q82" s="50">
        <f t="shared" si="25"/>
        <v>-29027.1</v>
      </c>
      <c r="R82" s="50">
        <v>-25921.1</v>
      </c>
      <c r="S82" s="50">
        <v>-5734.6</v>
      </c>
      <c r="T82" s="50">
        <v>-6316.2</v>
      </c>
      <c r="U82" s="50">
        <f t="shared" si="26"/>
        <v>-37971.899999999994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2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900376.1000000001</v>
      </c>
      <c r="D89" s="50">
        <f t="shared" si="31"/>
        <v>955802.5400000002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7"/>
        <v>177273.99</v>
      </c>
      <c r="I89" s="50">
        <f>I90+I91+I92+I93+I94+I95</f>
        <v>92927.93000000001</v>
      </c>
      <c r="J89" s="50">
        <f>J90+J91+J92+J93+J94+J95</f>
        <v>50646.08</v>
      </c>
      <c r="K89" s="50">
        <f>K90+K91+K92+K93+K94+K95</f>
        <v>71845.13</v>
      </c>
      <c r="L89" s="50">
        <f t="shared" si="28"/>
        <v>215419.14</v>
      </c>
      <c r="M89" s="50">
        <f>M90+M91+M92+M93+M94+M95</f>
        <v>192353.46000000005</v>
      </c>
      <c r="N89" s="50">
        <f>N90+N91+N92+N93+N94+N95</f>
        <v>73929.6</v>
      </c>
      <c r="O89" s="50">
        <f>O90+O91+O92+O93+O94+O95</f>
        <v>76695.20000000001</v>
      </c>
      <c r="P89" s="50"/>
      <c r="Q89" s="50">
        <f t="shared" si="29"/>
        <v>342978.26000000007</v>
      </c>
      <c r="R89" s="50">
        <f>R90+R91+R92+R93+R94+R95</f>
        <v>89036.7</v>
      </c>
      <c r="S89" s="50">
        <f>S90+S91+S92+S93+S94+S95</f>
        <v>66393.7</v>
      </c>
      <c r="T89" s="50">
        <f>T90+T91+T92+T93+T94+T95</f>
        <v>64700.75</v>
      </c>
      <c r="U89" s="50">
        <f t="shared" si="30"/>
        <v>220131.15</v>
      </c>
      <c r="V89" s="37"/>
    </row>
    <row r="90" spans="1:22" s="38" customFormat="1" ht="39" customHeight="1">
      <c r="A90" s="36" t="s">
        <v>84</v>
      </c>
      <c r="B90" s="44"/>
      <c r="C90" s="50">
        <v>58198.2</v>
      </c>
      <c r="D90" s="50">
        <f t="shared" si="31"/>
        <v>58698.200000000004</v>
      </c>
      <c r="E90" s="50">
        <v>2922.9</v>
      </c>
      <c r="F90" s="50">
        <v>4924.6</v>
      </c>
      <c r="G90" s="50">
        <v>8177.6</v>
      </c>
      <c r="H90" s="50">
        <f t="shared" si="27"/>
        <v>16025.1</v>
      </c>
      <c r="I90" s="50">
        <v>6348.2</v>
      </c>
      <c r="J90" s="50">
        <v>4073.8</v>
      </c>
      <c r="K90" s="50">
        <v>4967.7</v>
      </c>
      <c r="L90" s="50">
        <f>I90+J90+K90</f>
        <v>15389.7</v>
      </c>
      <c r="M90" s="50">
        <v>8029.6</v>
      </c>
      <c r="N90" s="50">
        <v>3635.9</v>
      </c>
      <c r="O90" s="50">
        <v>4901</v>
      </c>
      <c r="P90" s="50"/>
      <c r="Q90" s="50">
        <f t="shared" si="29"/>
        <v>16566.5</v>
      </c>
      <c r="R90" s="50">
        <v>3602</v>
      </c>
      <c r="S90" s="50">
        <v>3601</v>
      </c>
      <c r="T90" s="50">
        <v>3513.9</v>
      </c>
      <c r="U90" s="50">
        <f t="shared" si="30"/>
        <v>10716.9</v>
      </c>
      <c r="V90" s="37"/>
    </row>
    <row r="91" spans="1:22" s="38" customFormat="1" ht="36.75" customHeight="1">
      <c r="A91" s="36" t="s">
        <v>85</v>
      </c>
      <c r="B91" s="44"/>
      <c r="C91" s="50">
        <v>198320.6</v>
      </c>
      <c r="D91" s="50">
        <f t="shared" si="31"/>
        <v>218649.6</v>
      </c>
      <c r="E91" s="50">
        <v>2727.5</v>
      </c>
      <c r="F91" s="50">
        <v>8786.9</v>
      </c>
      <c r="G91" s="50">
        <v>9190.2</v>
      </c>
      <c r="H91" s="50">
        <f t="shared" si="27"/>
        <v>20704.6</v>
      </c>
      <c r="I91" s="50">
        <v>10882.6</v>
      </c>
      <c r="J91" s="50">
        <v>3908.6</v>
      </c>
      <c r="K91" s="50">
        <v>11238.7</v>
      </c>
      <c r="L91" s="50">
        <f t="shared" si="28"/>
        <v>26029.9</v>
      </c>
      <c r="M91" s="50">
        <v>83012.1</v>
      </c>
      <c r="N91" s="50">
        <v>17780.6</v>
      </c>
      <c r="O91" s="50">
        <v>17780.6</v>
      </c>
      <c r="P91" s="50"/>
      <c r="Q91" s="50">
        <f t="shared" si="29"/>
        <v>118573.30000000002</v>
      </c>
      <c r="R91" s="50">
        <v>17780.6</v>
      </c>
      <c r="S91" s="50">
        <v>17780.6</v>
      </c>
      <c r="T91" s="50">
        <v>17780.6</v>
      </c>
      <c r="U91" s="50">
        <f t="shared" si="30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524429.3</v>
      </c>
      <c r="D92" s="50">
        <f>H92+L92+Q92+U92</f>
        <v>538399.1399999999</v>
      </c>
      <c r="E92" s="50">
        <v>19712.35</v>
      </c>
      <c r="F92" s="50">
        <v>46322.01</v>
      </c>
      <c r="G92" s="50">
        <v>45941.63</v>
      </c>
      <c r="H92" s="50">
        <f t="shared" si="27"/>
        <v>111975.98999999999</v>
      </c>
      <c r="I92" s="50">
        <v>68157.23</v>
      </c>
      <c r="J92" s="50">
        <v>35387.88</v>
      </c>
      <c r="K92" s="50">
        <v>45327.03</v>
      </c>
      <c r="L92" s="50">
        <f t="shared" si="28"/>
        <v>148872.13999999998</v>
      </c>
      <c r="M92" s="50">
        <v>79270.96</v>
      </c>
      <c r="N92" s="50">
        <v>43285.5</v>
      </c>
      <c r="O92" s="50">
        <v>45728</v>
      </c>
      <c r="P92" s="50"/>
      <c r="Q92" s="50">
        <f t="shared" si="29"/>
        <v>168284.46000000002</v>
      </c>
      <c r="R92" s="50">
        <v>38854</v>
      </c>
      <c r="S92" s="50">
        <v>36448.2</v>
      </c>
      <c r="T92" s="50">
        <v>33964.35</v>
      </c>
      <c r="U92" s="50">
        <f t="shared" si="30"/>
        <v>109266.54999999999</v>
      </c>
      <c r="V92" s="37"/>
    </row>
    <row r="93" spans="1:22" s="38" customFormat="1" ht="38.25" customHeight="1">
      <c r="A93" s="36" t="s">
        <v>87</v>
      </c>
      <c r="B93" s="44"/>
      <c r="C93" s="50">
        <v>116609</v>
      </c>
      <c r="D93" s="50">
        <f>H93+L93+Q93+U93</f>
        <v>137236.59999999998</v>
      </c>
      <c r="E93" s="50">
        <v>5470.5</v>
      </c>
      <c r="F93" s="50">
        <v>10267.8</v>
      </c>
      <c r="G93" s="50">
        <v>12559</v>
      </c>
      <c r="H93" s="50">
        <f t="shared" si="27"/>
        <v>28297.3</v>
      </c>
      <c r="I93" s="50">
        <v>7372.1</v>
      </c>
      <c r="J93" s="50">
        <v>7189.4</v>
      </c>
      <c r="K93" s="50">
        <v>10172.1</v>
      </c>
      <c r="L93" s="50">
        <f t="shared" si="28"/>
        <v>24733.6</v>
      </c>
      <c r="M93" s="50">
        <v>20417.6</v>
      </c>
      <c r="N93" s="50">
        <v>9121.6</v>
      </c>
      <c r="O93" s="50">
        <v>8179.6</v>
      </c>
      <c r="P93" s="50"/>
      <c r="Q93" s="50">
        <f>M93+N93+O93</f>
        <v>37718.799999999996</v>
      </c>
      <c r="R93" s="50">
        <v>28694.1</v>
      </c>
      <c r="S93" s="50">
        <v>8457.9</v>
      </c>
      <c r="T93" s="50">
        <v>9334.9</v>
      </c>
      <c r="U93" s="50">
        <f t="shared" si="30"/>
        <v>46486.9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1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86.4</v>
      </c>
      <c r="K94" s="50">
        <v>139.6</v>
      </c>
      <c r="L94" s="50">
        <f>I94+J94+K94</f>
        <v>393.8</v>
      </c>
      <c r="M94" s="50">
        <v>77.2</v>
      </c>
      <c r="N94" s="50">
        <v>106</v>
      </c>
      <c r="O94" s="50">
        <v>106</v>
      </c>
      <c r="P94" s="50"/>
      <c r="Q94" s="50">
        <f>M94+N94+O94</f>
        <v>289.2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1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0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-2000</v>
      </c>
      <c r="E98" s="49"/>
      <c r="F98" s="49"/>
      <c r="G98" s="49"/>
      <c r="H98" s="50">
        <f>E98+F98+G98</f>
        <v>0</v>
      </c>
      <c r="I98" s="49"/>
      <c r="J98" s="49"/>
      <c r="K98" s="49">
        <v>-2000</v>
      </c>
      <c r="L98" s="50">
        <f>I98+J98+K98</f>
        <v>-2000</v>
      </c>
      <c r="M98" s="49"/>
      <c r="N98" s="49"/>
      <c r="O98" s="49"/>
      <c r="P98" s="49">
        <f>H98+L98+M98+N98+O98</f>
        <v>-2000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v>0</v>
      </c>
      <c r="F99" s="50">
        <f aca="true" t="shared" si="32" ref="F99:O99">F70+F77+F89</f>
        <v>0</v>
      </c>
      <c r="G99" s="50">
        <f t="shared" si="32"/>
        <v>0</v>
      </c>
      <c r="H99" s="50">
        <f>E99+F99+G99</f>
        <v>0</v>
      </c>
      <c r="I99" s="50">
        <f>I70+(I77+I89)</f>
        <v>0</v>
      </c>
      <c r="J99" s="50">
        <f t="shared" si="32"/>
        <v>0</v>
      </c>
      <c r="K99" s="50">
        <f>K70+K77+K89</f>
        <v>-88.19999999999709</v>
      </c>
      <c r="L99" s="50">
        <f>I99++J99+K99</f>
        <v>-88.19999999999709</v>
      </c>
      <c r="M99" s="50">
        <f>M70+M77+M89</f>
        <v>-163.29999999993015</v>
      </c>
      <c r="N99" s="50">
        <f t="shared" si="32"/>
        <v>0</v>
      </c>
      <c r="O99" s="50">
        <f t="shared" si="32"/>
        <v>0</v>
      </c>
      <c r="P99" s="50">
        <f>P70+P77-P89</f>
        <v>703656.22</v>
      </c>
      <c r="Q99" s="50">
        <f>M99+N99+O99</f>
        <v>-163.29999999993015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30266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48683.95</v>
      </c>
      <c r="L100" s="50">
        <f>I100</f>
        <v>74030.16000000002</v>
      </c>
      <c r="M100" s="49">
        <f>L101</f>
        <v>77155.95000000001</v>
      </c>
      <c r="N100" s="49">
        <f>M101</f>
        <v>17854.26000000004</v>
      </c>
      <c r="O100" s="49">
        <f>N101</f>
        <v>5013.160000000033</v>
      </c>
      <c r="P100" s="49"/>
      <c r="Q100" s="50">
        <f>M100</f>
        <v>77155.95000000001</v>
      </c>
      <c r="R100" s="49">
        <f>Q101</f>
        <v>4544.9600000000355</v>
      </c>
      <c r="S100" s="49">
        <f>R101</f>
        <v>10562.060000000027</v>
      </c>
      <c r="T100" s="49">
        <f>S101</f>
        <v>11109.47000000003</v>
      </c>
      <c r="U100" s="50">
        <f>R100</f>
        <v>4544.9600000000355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1.1641532182693481E-10</v>
      </c>
      <c r="D101" s="49">
        <f>D21-D37+(-D77)-D89+D100+D71</f>
        <v>6491.089999999873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48683.95</v>
      </c>
      <c r="K101" s="49">
        <f>K21-K37+(-K77)-K89+K100+K71-(-K98)</f>
        <v>77155.95000000001</v>
      </c>
      <c r="L101" s="50">
        <f>K101</f>
        <v>77155.95000000001</v>
      </c>
      <c r="M101" s="49">
        <f>M21-M37+(-M77)-M89+M100+M71+M88</f>
        <v>17854.26000000004</v>
      </c>
      <c r="N101" s="49">
        <f>N21-N37+(-N77)-N89+N100+N71</f>
        <v>5013.160000000033</v>
      </c>
      <c r="O101" s="49">
        <f>O21-O37+(-O77)-O89+O100+O71+O88</f>
        <v>4544.9600000000355</v>
      </c>
      <c r="P101" s="49"/>
      <c r="Q101" s="50">
        <f>O101</f>
        <v>4544.9600000000355</v>
      </c>
      <c r="R101" s="49">
        <f>R21-R37+(-R77)-R89+R100+R71</f>
        <v>10562.060000000027</v>
      </c>
      <c r="S101" s="49">
        <f>S21-S37+(-S77)-S89+S100+S71</f>
        <v>11109.47000000003</v>
      </c>
      <c r="T101" s="49">
        <f>T21-T37+(-T77)-T89+T100+T71</f>
        <v>4491.090000000026</v>
      </c>
      <c r="U101" s="50">
        <f>T101</f>
        <v>4491.090000000026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30265.999999999884</v>
      </c>
      <c r="D102" s="49">
        <f>D70</f>
        <v>-32069.010000000126</v>
      </c>
      <c r="E102" s="49">
        <f aca="true" t="shared" si="33" ref="E102:Q102">E100-E101</f>
        <v>-23205.100000000006</v>
      </c>
      <c r="F102" s="49">
        <f t="shared" si="33"/>
        <v>-8149.209999999999</v>
      </c>
      <c r="G102" s="49">
        <f t="shared" si="33"/>
        <v>-4115.750000000015</v>
      </c>
      <c r="H102" s="50">
        <f t="shared" si="33"/>
        <v>-35470.06000000002</v>
      </c>
      <c r="I102" s="49">
        <f t="shared" si="33"/>
        <v>32164.530000000013</v>
      </c>
      <c r="J102" s="49">
        <f t="shared" si="33"/>
        <v>-6818.319999999992</v>
      </c>
      <c r="K102" s="49">
        <f t="shared" si="33"/>
        <v>-28472.000000000015</v>
      </c>
      <c r="L102" s="50">
        <f t="shared" si="33"/>
        <v>-3125.7899999999936</v>
      </c>
      <c r="M102" s="49">
        <f t="shared" si="33"/>
        <v>59301.68999999997</v>
      </c>
      <c r="N102" s="49">
        <f t="shared" si="33"/>
        <v>12841.100000000006</v>
      </c>
      <c r="O102" s="49">
        <f t="shared" si="33"/>
        <v>468.1999999999971</v>
      </c>
      <c r="P102" s="49">
        <f t="shared" si="33"/>
        <v>0</v>
      </c>
      <c r="Q102" s="50">
        <f t="shared" si="33"/>
        <v>72610.98999999998</v>
      </c>
      <c r="R102" s="49">
        <f>R100-R101</f>
        <v>-6017.099999999991</v>
      </c>
      <c r="S102" s="49">
        <f>S100-S101</f>
        <v>-547.4100000000035</v>
      </c>
      <c r="T102" s="49">
        <f>T100-T101</f>
        <v>6618.380000000005</v>
      </c>
      <c r="U102" s="50">
        <f>U100-U101</f>
        <v>53.870000000009895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2020-07-08T13:01:26Z</cp:lastPrinted>
  <dcterms:created xsi:type="dcterms:W3CDTF">2011-02-18T08:58:48Z</dcterms:created>
  <dcterms:modified xsi:type="dcterms:W3CDTF">2020-07-08T13:47:39Z</dcterms:modified>
  <cp:category/>
  <cp:version/>
  <cp:contentType/>
  <cp:contentStatus/>
</cp:coreProperties>
</file>