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<sst xmlns="http://schemas.openxmlformats.org/spreadsheetml/2006/main" count="123" uniqueCount="105">
  <si>
    <t>Кассовый план исполнения  бюджета муниципального образования город Юрьев-Польский на 2020 год</t>
  </si>
  <si>
    <t>(по состоянию на "01"января 2021г.)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</si>
  <si>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</si>
  <si>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</si>
  <si>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</si>
  <si>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</si>
  <si>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</si>
  <si>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</si>
  <si>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</si>
  <si>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</si>
  <si>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</si>
  <si>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</si>
  <si>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</si>
  <si>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</si>
  <si>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</si>
  <si>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</si>
  <si>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</si>
  <si>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</si>
  <si>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</si>
  <si>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</si>
  <si>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</si>
  <si>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</si>
  <si>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</si>
  <si>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</si>
  <si>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</si>
  <si>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</si>
  <si>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</si>
  <si>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</si>
  <si>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</si>
  <si>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</si>
  <si>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</si>
  <si>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</si>
  <si>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</si>
  <si>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</si>
  <si>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</si>
  <si>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</si>
  <si>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</si>
  <si>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</si>
  <si>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</si>
  <si>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</si>
  <si>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</si>
  <si>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</si>
  <si>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</si>
  <si>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</si>
  <si>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</si>
  <si>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</si>
  <si>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</si>
  <si>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</si>
  <si>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</si>
  <si>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</si>
  <si>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</si>
  <si>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</si>
  <si>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</si>
  <si>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</si>
  <si>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</si>
  <si>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</si>
  <si>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</si>
  <si>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</si>
  <si>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</si>
  <si>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</si>
  <si>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</si>
  <si>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</si>
  <si>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</si>
  <si>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</si>
  <si>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</si>
  <si>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</si>
  <si>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</si>
  <si>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</si>
  <si>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</si>
  <si>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</si>
  <si>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</si>
  <si>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</si>
  <si>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ТИК Юрьев-Польского района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</si>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</sst>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#,##0.00"/>
    <numFmt numFmtId="171" formatCode="\ * #,##0.00&quot;р. &quot;;\-* #,##0.00&quot;р. &quot;;\ * \-#&quot;р. &quot;;\ @\ "/>
    <numFmt numFmtId="172" formatCode="\ * #,##0.00&quot;    &quot;;\-* #,##0.00&quot;    &quot;;\ * \-#&quot;    &quot;;\ @\ "/>
  </numFmts>
  <fonts count="2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9" fillId="0" borderId="0" applyFill="0" applyBorder="0" applyAlignment="0" applyProtection="0"/>
    <xf numFmtId="166" fontId="19" fillId="0" borderId="0" applyFill="0" applyBorder="0" applyAlignment="0" applyProtection="0"/>
    <xf numFmtId="171" fontId="19" fillId="0" borderId="0" applyFill="0" applyBorder="0" applyAlignment="0" applyProtection="0"/>
    <xf numFmtId="168" fontId="19" fillId="0" borderId="0" applyFill="0" applyBorder="0" applyAlignment="0" applyProtection="0"/>
    <xf numFmtId="165" fontId="19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0" borderId="0">
      <alignment/>
      <protection/>
    </xf>
    <xf numFmtId="164" fontId="17" fillId="0" borderId="2" applyNumberFormat="0" applyFill="0" applyAlignment="0" applyProtection="0"/>
    <xf numFmtId="164" fontId="18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14" fillId="0" borderId="0" xfId="0" applyFont="1" applyAlignment="1">
      <alignment/>
    </xf>
    <xf numFmtId="164" fontId="15" fillId="0" borderId="0" xfId="37" applyFont="1" applyBorder="1" applyAlignment="1">
      <alignment horizontal="center"/>
      <protection/>
    </xf>
    <xf numFmtId="164" fontId="13" fillId="0" borderId="0" xfId="0" applyFont="1" applyFill="1" applyAlignment="1">
      <alignment vertical="top" wrapText="1"/>
    </xf>
    <xf numFmtId="164" fontId="15" fillId="0" borderId="0" xfId="37" applyFont="1" applyFill="1" applyBorder="1" applyAlignment="1">
      <alignment horizontal="center"/>
      <protection/>
    </xf>
    <xf numFmtId="164" fontId="14" fillId="0" borderId="0" xfId="37" applyFont="1" applyAlignment="1">
      <alignment horizontal="left"/>
      <protection/>
    </xf>
    <xf numFmtId="164" fontId="13" fillId="0" borderId="0" xfId="0" applyFont="1" applyFill="1" applyAlignment="1">
      <alignment horizontal="left" vertical="top" wrapText="1"/>
    </xf>
    <xf numFmtId="164" fontId="14" fillId="0" borderId="0" xfId="37" applyFont="1">
      <alignment/>
      <protection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3" xfId="38" applyNumberFormat="1" applyFont="1" applyFill="1" applyBorder="1" applyAlignment="1" applyProtection="1">
      <alignment horizontal="center" vertical="center" wrapText="1"/>
      <protection/>
    </xf>
    <xf numFmtId="164" fontId="16" fillId="0" borderId="3" xfId="39" applyNumberFormat="1" applyFont="1" applyFill="1" applyBorder="1" applyAlignment="1" applyProtection="1">
      <alignment horizontal="center" vertical="top" wrapText="1"/>
      <protection/>
    </xf>
    <xf numFmtId="164" fontId="16" fillId="0" borderId="3" xfId="19" applyNumberFormat="1" applyFont="1" applyFill="1" applyBorder="1" applyAlignment="1" applyProtection="1">
      <alignment horizontal="left" vertical="top" wrapText="1"/>
      <protection/>
    </xf>
    <xf numFmtId="167" fontId="16" fillId="0" borderId="3" xfId="16" applyNumberFormat="1" applyFont="1" applyFill="1" applyBorder="1" applyAlignment="1" applyProtection="1">
      <alignment horizontal="center" vertical="top" wrapText="1"/>
      <protection/>
    </xf>
    <xf numFmtId="169" fontId="15" fillId="0" borderId="3" xfId="18" applyNumberFormat="1" applyFont="1" applyFill="1" applyBorder="1" applyAlignment="1" applyProtection="1">
      <alignment horizontal="right" vertical="top" wrapText="1"/>
      <protection/>
    </xf>
    <xf numFmtId="169" fontId="15" fillId="0" borderId="3" xfId="16" applyNumberFormat="1" applyFont="1" applyFill="1" applyBorder="1" applyAlignment="1" applyProtection="1">
      <alignment horizontal="right" vertical="top" wrapText="1"/>
      <protection/>
    </xf>
    <xf numFmtId="169" fontId="15" fillId="0" borderId="3" xfId="0" applyNumberFormat="1" applyFont="1" applyFill="1" applyBorder="1" applyAlignment="1">
      <alignment vertical="top" wrapText="1"/>
    </xf>
    <xf numFmtId="164" fontId="20" fillId="0" borderId="3" xfId="19" applyNumberFormat="1" applyFont="1" applyFill="1" applyBorder="1" applyAlignment="1" applyProtection="1">
      <alignment horizontal="left" vertical="top" wrapText="1"/>
      <protection/>
    </xf>
    <xf numFmtId="167" fontId="20" fillId="0" borderId="3" xfId="16" applyNumberFormat="1" applyFont="1" applyFill="1" applyBorder="1" applyAlignment="1" applyProtection="1">
      <alignment horizontal="center" vertical="top" wrapText="1"/>
      <protection/>
    </xf>
    <xf numFmtId="169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18" applyNumberFormat="1" applyFont="1" applyFill="1" applyBorder="1" applyAlignment="1" applyProtection="1">
      <alignment horizontal="right" vertical="top" wrapText="1"/>
      <protection/>
    </xf>
    <xf numFmtId="170" fontId="15" fillId="0" borderId="3" xfId="18" applyNumberFormat="1" applyFont="1" applyFill="1" applyBorder="1" applyAlignment="1" applyProtection="1">
      <alignment horizontal="right" vertical="top" wrapText="1"/>
      <protection/>
    </xf>
    <xf numFmtId="168" fontId="20" fillId="0" borderId="3" xfId="18" applyFont="1" applyFill="1" applyBorder="1" applyAlignment="1" applyProtection="1">
      <alignment horizontal="left" vertical="top" wrapText="1"/>
      <protection/>
    </xf>
    <xf numFmtId="170" fontId="14" fillId="0" borderId="3" xfId="16" applyNumberFormat="1" applyFont="1" applyFill="1" applyBorder="1" applyAlignment="1" applyProtection="1">
      <alignment horizontal="right" vertical="top" wrapText="1"/>
      <protection/>
    </xf>
    <xf numFmtId="169" fontId="14" fillId="0" borderId="3" xfId="0" applyNumberFormat="1" applyFont="1" applyFill="1" applyBorder="1" applyAlignment="1">
      <alignment vertical="top"/>
    </xf>
    <xf numFmtId="168" fontId="16" fillId="0" borderId="3" xfId="18" applyFont="1" applyFill="1" applyBorder="1" applyAlignment="1" applyProtection="1">
      <alignment horizontal="left" vertical="top" wrapText="1"/>
      <protection/>
    </xf>
    <xf numFmtId="164" fontId="20" fillId="0" borderId="3" xfId="17" applyNumberFormat="1" applyFont="1" applyFill="1" applyBorder="1" applyAlignment="1" applyProtection="1">
      <alignment horizontal="left" vertical="top" wrapText="1"/>
      <protection/>
    </xf>
    <xf numFmtId="169" fontId="14" fillId="0" borderId="3" xfId="15" applyNumberFormat="1" applyFont="1" applyFill="1" applyBorder="1" applyAlignment="1" applyProtection="1">
      <alignment horizontal="right" vertical="top" wrapText="1"/>
      <protection/>
    </xf>
    <xf numFmtId="164" fontId="21" fillId="0" borderId="0" xfId="0" applyFont="1" applyFill="1" applyAlignment="1">
      <alignment vertical="top" wrapText="1"/>
    </xf>
    <xf numFmtId="164" fontId="21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22" fillId="0" borderId="0" xfId="0" applyFont="1" applyAlignment="1">
      <alignment/>
    </xf>
    <xf numFmtId="164" fontId="16" fillId="0" borderId="3" xfId="38" applyNumberFormat="1" applyFont="1" applyFill="1" applyBorder="1" applyAlignment="1" applyProtection="1">
      <alignment horizontal="left" vertical="top" wrapText="1"/>
      <protection/>
    </xf>
    <xf numFmtId="164" fontId="15" fillId="0" borderId="3" xfId="0" applyFont="1" applyFill="1" applyBorder="1" applyAlignment="1">
      <alignment wrapText="1"/>
    </xf>
    <xf numFmtId="164" fontId="15" fillId="0" borderId="0" xfId="0" applyFont="1" applyFill="1" applyBorder="1" applyAlignment="1">
      <alignment wrapText="1"/>
    </xf>
    <xf numFmtId="167" fontId="16" fillId="0" borderId="0" xfId="16" applyNumberFormat="1" applyFont="1" applyFill="1" applyBorder="1" applyAlignment="1" applyProtection="1">
      <alignment horizontal="center" vertical="top" wrapText="1"/>
      <protection/>
    </xf>
    <xf numFmtId="169" fontId="14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6" applyNumberFormat="1" applyFont="1" applyFill="1" applyBorder="1" applyAlignment="1" applyProtection="1">
      <alignment horizontal="right" vertical="top" wrapText="1"/>
      <protection/>
    </xf>
    <xf numFmtId="169" fontId="15" fillId="0" borderId="0" xfId="18" applyNumberFormat="1" applyFont="1" applyFill="1" applyBorder="1" applyAlignment="1" applyProtection="1">
      <alignment horizontal="right" vertical="top" wrapText="1"/>
      <protection/>
    </xf>
    <xf numFmtId="164" fontId="20" fillId="0" borderId="0" xfId="0" applyFont="1" applyFill="1" applyAlignment="1">
      <alignment vertical="top" wrapText="1"/>
    </xf>
    <xf numFmtId="164" fontId="14" fillId="0" borderId="0" xfId="37" applyFont="1" applyFill="1" applyBorder="1" applyAlignment="1">
      <alignment wrapText="1"/>
      <protection/>
    </xf>
    <xf numFmtId="164" fontId="14" fillId="0" borderId="0" xfId="0" applyFont="1" applyFill="1" applyAlignment="1">
      <alignment/>
    </xf>
    <xf numFmtId="164" fontId="14" fillId="0" borderId="0" xfId="37" applyFont="1" applyFill="1">
      <alignment/>
      <protection/>
    </xf>
    <xf numFmtId="164" fontId="14" fillId="0" borderId="0" xfId="37" applyFont="1" applyFill="1" applyAlignment="1">
      <alignment horizontal="center"/>
      <protection/>
    </xf>
    <xf numFmtId="169" fontId="20" fillId="0" borderId="0" xfId="0" applyNumberFormat="1" applyFont="1" applyFill="1" applyAlignment="1">
      <alignment vertical="top" wrapText="1"/>
    </xf>
    <xf numFmtId="164" fontId="20" fillId="0" borderId="0" xfId="0" applyFont="1" applyFill="1" applyBorder="1" applyAlignment="1">
      <alignment horizontal="center" vertical="center" wrapText="1"/>
    </xf>
    <xf numFmtId="164" fontId="14" fillId="0" borderId="0" xfId="0" applyFont="1" applyFill="1" applyBorder="1" applyAlignment="1">
      <alignment vertical="center" wrapText="1"/>
    </xf>
    <xf numFmtId="169" fontId="13" fillId="0" borderId="0" xfId="0" applyNumberFormat="1" applyFont="1" applyFill="1" applyAlignment="1">
      <alignment vertical="top" wrapText="1"/>
    </xf>
    <xf numFmtId="164" fontId="14" fillId="0" borderId="0" xfId="0" applyFont="1" applyFill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  <cellStyle name="Обычный_Лист1" xfId="37"/>
    <cellStyle name="Excel_BuiltIn_Заголовок 1 1" xfId="38"/>
    <cellStyle name="Excel_BuiltIn_Название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2"/>
  <sheetViews>
    <sheetView tabSelected="1" zoomScale="75" zoomScaleNormal="75" workbookViewId="0" topLeftCell="A1">
      <selection activeCell="A3" sqref="A3"/>
    </sheetView>
  </sheetViews>
  <sheetFormatPr defaultColWidth="10.28125" defaultRowHeight="12.75"/>
  <cols>
    <col min="1" max="1" width="28.421875" style="0" customWidth="1"/>
    <col min="2" max="2" width="5.57421875" style="0" customWidth="1"/>
    <col min="3" max="3" width="13.00390625" style="0" customWidth="1"/>
    <col min="4" max="4" width="12.7109375" style="0" customWidth="1"/>
    <col min="5" max="5" width="10.421875" style="0" customWidth="1"/>
    <col min="6" max="6" width="10.28125" style="0" customWidth="1"/>
    <col min="7" max="8" width="11.28125" style="0" customWidth="1"/>
    <col min="9" max="10" width="11.57421875" style="0" customWidth="1"/>
    <col min="11" max="11" width="12.00390625" style="0" customWidth="1"/>
    <col min="12" max="12" width="11.421875" style="0" customWidth="1"/>
    <col min="13" max="13" width="10.28125" style="0" customWidth="1"/>
    <col min="14" max="14" width="10.421875" style="0" customWidth="1"/>
    <col min="15" max="15" width="10.8515625" style="1" customWidth="1"/>
    <col min="16" max="16" width="13.28125" style="0" hidden="1" customWidth="1"/>
    <col min="17" max="17" width="11.57421875" style="0" customWidth="1"/>
    <col min="18" max="18" width="10.7109375" style="0" customWidth="1"/>
    <col min="19" max="19" width="11.28125" style="0" customWidth="1"/>
    <col min="20" max="20" width="10.57421875" style="0" customWidth="1"/>
    <col min="21" max="21" width="10.421875" style="0" customWidth="1"/>
    <col min="22" max="22" width="11.28125" style="0" customWidth="1"/>
    <col min="23" max="64" width="9.00390625" style="0" customWidth="1"/>
    <col min="65" max="16384" width="11.57421875" style="0" customWidth="1"/>
  </cols>
  <sheetData>
    <row r="1" spans="1:23" ht="16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4"/>
      <c r="R1" s="4"/>
      <c r="S1" s="4"/>
      <c r="T1" s="4"/>
      <c r="U1" s="4"/>
      <c r="V1" s="2"/>
      <c r="W1" s="2"/>
    </row>
    <row r="2" spans="1:23" ht="1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2"/>
    </row>
    <row r="3" spans="1:23" ht="23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6"/>
      <c r="W3" s="2"/>
    </row>
    <row r="4" spans="1:23" ht="16.5">
      <c r="A4" s="8" t="s">
        <v>2</v>
      </c>
      <c r="B4" s="9"/>
      <c r="C4" s="9"/>
      <c r="D4" s="9"/>
      <c r="E4" s="2"/>
      <c r="F4" s="2"/>
      <c r="G4" s="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2"/>
    </row>
    <row r="5" spans="1:23" ht="16.5">
      <c r="A5" s="10" t="s">
        <v>3</v>
      </c>
      <c r="B5" s="6"/>
      <c r="C5" s="6"/>
      <c r="D5" s="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"/>
    </row>
    <row r="6" spans="1:23" ht="8.25" customHeight="1">
      <c r="A6" s="6"/>
      <c r="B6" s="6"/>
      <c r="C6" s="6"/>
      <c r="D6" s="10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"/>
    </row>
    <row r="7" spans="1:53" ht="15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/>
      <c r="G7" s="11"/>
      <c r="H7" s="11" t="s">
        <v>9</v>
      </c>
      <c r="I7" s="11" t="s">
        <v>10</v>
      </c>
      <c r="J7" s="11"/>
      <c r="K7" s="11"/>
      <c r="L7" s="11" t="s">
        <v>11</v>
      </c>
      <c r="M7" s="11" t="s">
        <v>12</v>
      </c>
      <c r="N7" s="11"/>
      <c r="O7" s="11"/>
      <c r="P7" s="11"/>
      <c r="Q7" s="11" t="s">
        <v>13</v>
      </c>
      <c r="R7" s="11" t="s">
        <v>14</v>
      </c>
      <c r="S7" s="11"/>
      <c r="T7" s="11"/>
      <c r="U7" s="11" t="s">
        <v>15</v>
      </c>
      <c r="V7" s="6"/>
      <c r="W7" s="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ht="3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"/>
      <c r="W8" s="3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ht="34.5" customHeight="1">
      <c r="A9" s="11"/>
      <c r="B9" s="11"/>
      <c r="C9" s="11"/>
      <c r="D9" s="11"/>
      <c r="E9" s="12" t="s">
        <v>16</v>
      </c>
      <c r="F9" s="12" t="s">
        <v>17</v>
      </c>
      <c r="G9" s="12" t="s">
        <v>18</v>
      </c>
      <c r="H9" s="11"/>
      <c r="I9" s="12" t="s">
        <v>19</v>
      </c>
      <c r="J9" s="12" t="s">
        <v>20</v>
      </c>
      <c r="K9" s="12" t="s">
        <v>21</v>
      </c>
      <c r="L9" s="11"/>
      <c r="M9" s="12" t="s">
        <v>22</v>
      </c>
      <c r="N9" s="12" t="s">
        <v>23</v>
      </c>
      <c r="O9" s="12" t="s">
        <v>24</v>
      </c>
      <c r="P9" s="12"/>
      <c r="Q9" s="11"/>
      <c r="R9" s="12" t="s">
        <v>25</v>
      </c>
      <c r="S9" s="12" t="s">
        <v>26</v>
      </c>
      <c r="T9" s="12" t="s">
        <v>27</v>
      </c>
      <c r="U9" s="11"/>
      <c r="V9" s="6"/>
      <c r="W9" s="3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ht="16.5">
      <c r="A10" s="13" t="s">
        <v>28</v>
      </c>
      <c r="B10" s="13" t="s">
        <v>29</v>
      </c>
      <c r="C10" s="13" t="s">
        <v>30</v>
      </c>
      <c r="D10" s="13">
        <v>4</v>
      </c>
      <c r="E10" s="13" t="s">
        <v>31</v>
      </c>
      <c r="F10" s="13" t="s">
        <v>32</v>
      </c>
      <c r="G10" s="13" t="s">
        <v>33</v>
      </c>
      <c r="H10" s="13" t="s">
        <v>34</v>
      </c>
      <c r="I10" s="13" t="s">
        <v>35</v>
      </c>
      <c r="J10" s="13" t="s">
        <v>36</v>
      </c>
      <c r="K10" s="13" t="s">
        <v>37</v>
      </c>
      <c r="L10" s="13" t="s">
        <v>38</v>
      </c>
      <c r="M10" s="13" t="s">
        <v>39</v>
      </c>
      <c r="N10" s="13" t="s">
        <v>40</v>
      </c>
      <c r="O10" s="13" t="s">
        <v>41</v>
      </c>
      <c r="P10" s="13"/>
      <c r="Q10" s="13" t="s">
        <v>42</v>
      </c>
      <c r="R10" s="13" t="s">
        <v>43</v>
      </c>
      <c r="S10" s="13" t="s">
        <v>44</v>
      </c>
      <c r="T10" s="13" t="s">
        <v>45</v>
      </c>
      <c r="U10" s="13" t="s">
        <v>46</v>
      </c>
      <c r="V10" s="6"/>
      <c r="W10" s="3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ht="12.75" customHeight="1" hidden="1">
      <c r="A11" s="14" t="s">
        <v>47</v>
      </c>
      <c r="B11" s="15" t="s">
        <v>48</v>
      </c>
      <c r="C11" s="16"/>
      <c r="D11" s="17" t="e">
        <f>#N/A</f>
        <v>#REF!</v>
      </c>
      <c r="E11" s="17" t="e">
        <f>#N/A</f>
        <v>#REF!</v>
      </c>
      <c r="F11" s="18" t="e">
        <f>#N/A</f>
        <v>#REF!</v>
      </c>
      <c r="G11" s="16" t="e">
        <f>#N/A</f>
        <v>#REF!</v>
      </c>
      <c r="H11" s="17" t="e">
        <f>E11</f>
        <v>#REF!</v>
      </c>
      <c r="I11" s="18" t="e">
        <f>#N/A</f>
        <v>#REF!</v>
      </c>
      <c r="J11" s="16" t="e">
        <f>#N/A</f>
        <v>#REF!</v>
      </c>
      <c r="K11" s="16" t="e">
        <f>#N/A</f>
        <v>#REF!</v>
      </c>
      <c r="L11" s="16" t="e">
        <f>I11</f>
        <v>#REF!</v>
      </c>
      <c r="M11" s="16" t="e">
        <f>#N/A</f>
        <v>#REF!</v>
      </c>
      <c r="N11" s="16" t="e">
        <f>#N/A</f>
        <v>#REF!</v>
      </c>
      <c r="O11" s="16" t="e">
        <f>#N/A</f>
        <v>#REF!</v>
      </c>
      <c r="P11" s="16"/>
      <c r="Q11" s="16" t="e">
        <f>M11</f>
        <v>#REF!</v>
      </c>
      <c r="R11" s="16" t="e">
        <f>#N/A</f>
        <v>#REF!</v>
      </c>
      <c r="S11" s="18" t="e">
        <f>#N/A</f>
        <v>#REF!</v>
      </c>
      <c r="T11" s="16" t="e">
        <f>#N/A</f>
        <v>#REF!</v>
      </c>
      <c r="U11" s="16" t="e">
        <f>R11</f>
        <v>#REF!</v>
      </c>
      <c r="V11" s="6"/>
      <c r="W11" s="3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ht="12.75" customHeight="1" hidden="1">
      <c r="A12" s="19" t="s">
        <v>49</v>
      </c>
      <c r="B12" s="20" t="s">
        <v>50</v>
      </c>
      <c r="C12" s="16"/>
      <c r="D12" s="21">
        <v>908588</v>
      </c>
      <c r="E12" s="21">
        <v>908588</v>
      </c>
      <c r="F12" s="21" t="e">
        <f>#N/A</f>
        <v>#REF!</v>
      </c>
      <c r="G12" s="21" t="e">
        <f>#N/A</f>
        <v>#REF!</v>
      </c>
      <c r="H12" s="17" t="e">
        <f>#N/A</f>
        <v>#REF!</v>
      </c>
      <c r="I12" s="22" t="e">
        <f>#N/A</f>
        <v>#REF!</v>
      </c>
      <c r="J12" s="22" t="e">
        <f>#N/A</f>
        <v>#REF!</v>
      </c>
      <c r="K12" s="22" t="e">
        <f>#N/A</f>
        <v>#REF!</v>
      </c>
      <c r="L12" s="17" t="e">
        <f>#N/A</f>
        <v>#REF!</v>
      </c>
      <c r="M12" s="22" t="e">
        <f>#N/A</f>
        <v>#REF!</v>
      </c>
      <c r="N12" s="22" t="e">
        <f>#N/A</f>
        <v>#REF!</v>
      </c>
      <c r="O12" s="22" t="e">
        <f>#N/A</f>
        <v>#REF!</v>
      </c>
      <c r="P12" s="22"/>
      <c r="Q12" s="17" t="e">
        <f>#N/A</f>
        <v>#REF!</v>
      </c>
      <c r="R12" s="22" t="e">
        <f>#N/A</f>
        <v>#REF!</v>
      </c>
      <c r="S12" s="22" t="e">
        <f>#N/A</f>
        <v>#REF!</v>
      </c>
      <c r="T12" s="22" t="e">
        <f>#N/A</f>
        <v>#REF!</v>
      </c>
      <c r="U12" s="17" t="e">
        <f>#N/A</f>
        <v>#REF!</v>
      </c>
      <c r="V12" s="6"/>
      <c r="W12" s="3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ht="57.75" customHeight="1">
      <c r="A13" s="14" t="s">
        <v>51</v>
      </c>
      <c r="B13" s="15" t="s">
        <v>52</v>
      </c>
      <c r="C13" s="23">
        <f>C15+C18</f>
        <v>175882.6</v>
      </c>
      <c r="D13" s="23">
        <f>H13+L13+Q13+U13</f>
        <v>175117.7</v>
      </c>
      <c r="E13" s="16">
        <f>E15+E18</f>
        <v>4589.2</v>
      </c>
      <c r="F13" s="16">
        <f>F15+F18</f>
        <v>10333.5</v>
      </c>
      <c r="G13" s="16">
        <f>G15+G18</f>
        <v>12094.9</v>
      </c>
      <c r="H13" s="16">
        <f>H15+H18</f>
        <v>27017.6</v>
      </c>
      <c r="I13" s="16">
        <f>I15+I18</f>
        <v>10250.5</v>
      </c>
      <c r="J13" s="16">
        <f>J15+J18</f>
        <v>3333.1</v>
      </c>
      <c r="K13" s="16">
        <f>K15+K18</f>
        <v>8075.4</v>
      </c>
      <c r="L13" s="16">
        <f>L15+L18</f>
        <v>21659</v>
      </c>
      <c r="M13" s="16">
        <f>M15+M18</f>
        <v>14705.9</v>
      </c>
      <c r="N13" s="16">
        <f>N15+N18</f>
        <v>12275.7</v>
      </c>
      <c r="O13" s="16">
        <f>O15+O18</f>
        <v>7409.1</v>
      </c>
      <c r="P13" s="16">
        <f>P15+P18</f>
        <v>0</v>
      </c>
      <c r="Q13" s="16">
        <f>Q15+Q18</f>
        <v>34390.7</v>
      </c>
      <c r="R13" s="16">
        <f>R15+R18</f>
        <v>53059.8</v>
      </c>
      <c r="S13" s="16">
        <f>S15+S18</f>
        <v>13120.6</v>
      </c>
      <c r="T13" s="16">
        <f>T15+T18</f>
        <v>25870</v>
      </c>
      <c r="U13" s="16">
        <f>U15+U18</f>
        <v>92050.4</v>
      </c>
      <c r="V13" s="6"/>
      <c r="W13" s="3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ht="18.75" customHeight="1">
      <c r="A14" s="19" t="s">
        <v>53</v>
      </c>
      <c r="B14" s="15"/>
      <c r="C14" s="16"/>
      <c r="D14" s="17"/>
      <c r="E14" s="21"/>
      <c r="F14" s="21"/>
      <c r="G14" s="21"/>
      <c r="H14" s="17"/>
      <c r="I14" s="22"/>
      <c r="J14" s="22"/>
      <c r="K14" s="22"/>
      <c r="L14" s="17"/>
      <c r="M14" s="22"/>
      <c r="N14" s="22"/>
      <c r="O14" s="22"/>
      <c r="P14" s="22"/>
      <c r="Q14" s="17"/>
      <c r="R14" s="22"/>
      <c r="S14" s="22"/>
      <c r="T14" s="22"/>
      <c r="U14" s="17"/>
      <c r="V14" s="6"/>
      <c r="W14" s="3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ht="42.75" customHeight="1">
      <c r="A15" s="24" t="s">
        <v>54</v>
      </c>
      <c r="B15" s="20" t="s">
        <v>55</v>
      </c>
      <c r="C15" s="17">
        <f>C16+C17</f>
        <v>75155</v>
      </c>
      <c r="D15" s="17">
        <f>D16+D17</f>
        <v>76972.3</v>
      </c>
      <c r="E15" s="17">
        <f>E16+E17</f>
        <v>4512.2</v>
      </c>
      <c r="F15" s="17">
        <f>F16+F17</f>
        <v>7212.8</v>
      </c>
      <c r="G15" s="17">
        <f>G16+G17</f>
        <v>4722.8</v>
      </c>
      <c r="H15" s="17">
        <f>H16+H17</f>
        <v>16447.8</v>
      </c>
      <c r="I15" s="17">
        <f>I16+I17</f>
        <v>4886.5</v>
      </c>
      <c r="J15" s="17">
        <f>J16+J17</f>
        <v>1070.1</v>
      </c>
      <c r="K15" s="17">
        <f>K16+K17</f>
        <v>4353.2</v>
      </c>
      <c r="L15" s="17">
        <f>L16+L17</f>
        <v>10309.8</v>
      </c>
      <c r="M15" s="17">
        <f>M16+M17</f>
        <v>8764.2</v>
      </c>
      <c r="N15" s="17">
        <f>N16+N17</f>
        <v>3725.1</v>
      </c>
      <c r="O15" s="17">
        <f>O16+O17</f>
        <v>4187.8</v>
      </c>
      <c r="P15" s="17">
        <f>P16+P17</f>
        <v>0</v>
      </c>
      <c r="Q15" s="17">
        <f>Q16+Q17</f>
        <v>16677.1</v>
      </c>
      <c r="R15" s="17">
        <f>R16+R17</f>
        <v>11776.8</v>
      </c>
      <c r="S15" s="17">
        <f>S16+S17</f>
        <v>9892.4</v>
      </c>
      <c r="T15" s="17">
        <f>T16+T17</f>
        <v>11868.4</v>
      </c>
      <c r="U15" s="17">
        <f>U16+U17</f>
        <v>33537.6</v>
      </c>
      <c r="V15" s="6"/>
      <c r="W15" s="3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ht="37.5" customHeight="1">
      <c r="A16" s="24" t="s">
        <v>56</v>
      </c>
      <c r="B16" s="20"/>
      <c r="C16" s="21">
        <v>12443</v>
      </c>
      <c r="D16" s="21">
        <f aca="true" t="shared" si="0" ref="D16:D17">H16+L16+Q16+U16</f>
        <v>12713.4</v>
      </c>
      <c r="E16" s="21">
        <v>1626</v>
      </c>
      <c r="F16" s="21">
        <v>1489.2</v>
      </c>
      <c r="G16" s="21">
        <v>1292.1</v>
      </c>
      <c r="H16" s="21">
        <f aca="true" t="shared" si="1" ref="H16:H17">E16+F16+G16</f>
        <v>4407.3</v>
      </c>
      <c r="I16" s="21">
        <v>304.9</v>
      </c>
      <c r="J16" s="21">
        <v>415.4</v>
      </c>
      <c r="K16" s="21">
        <v>722.2</v>
      </c>
      <c r="L16" s="21">
        <f aca="true" t="shared" si="2" ref="L16:L17">I16+J16+K16</f>
        <v>1442.5</v>
      </c>
      <c r="M16" s="21">
        <v>1329.6</v>
      </c>
      <c r="N16" s="21">
        <v>552.1</v>
      </c>
      <c r="O16" s="21">
        <v>965.6</v>
      </c>
      <c r="P16" s="21"/>
      <c r="Q16" s="21">
        <f aca="true" t="shared" si="3" ref="Q16:Q17">M16+N16+O16</f>
        <v>2847.3</v>
      </c>
      <c r="R16" s="21">
        <v>749.4</v>
      </c>
      <c r="S16" s="21">
        <v>1047.5</v>
      </c>
      <c r="T16" s="21">
        <v>2219.4</v>
      </c>
      <c r="U16" s="21">
        <f aca="true" t="shared" si="4" ref="U16:U17">R16+S16+T16</f>
        <v>4016.3</v>
      </c>
      <c r="V16" s="6"/>
      <c r="W16" s="3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53.25" customHeight="1">
      <c r="A17" s="24" t="s">
        <v>57</v>
      </c>
      <c r="B17" s="20"/>
      <c r="C17" s="21">
        <v>62712</v>
      </c>
      <c r="D17" s="21">
        <f t="shared" si="0"/>
        <v>64258.9</v>
      </c>
      <c r="E17" s="21">
        <v>2886.2</v>
      </c>
      <c r="F17" s="21">
        <v>5723.6</v>
      </c>
      <c r="G17" s="21">
        <v>3430.7</v>
      </c>
      <c r="H17" s="21">
        <f t="shared" si="1"/>
        <v>12040.5</v>
      </c>
      <c r="I17" s="21">
        <v>4581.6</v>
      </c>
      <c r="J17" s="21">
        <v>654.7</v>
      </c>
      <c r="K17" s="21">
        <v>3631</v>
      </c>
      <c r="L17" s="21">
        <f t="shared" si="2"/>
        <v>8867.3</v>
      </c>
      <c r="M17" s="21">
        <v>7434.6</v>
      </c>
      <c r="N17" s="21">
        <v>3173</v>
      </c>
      <c r="O17" s="21">
        <v>3222.2</v>
      </c>
      <c r="P17" s="21"/>
      <c r="Q17" s="21">
        <f t="shared" si="3"/>
        <v>13829.8</v>
      </c>
      <c r="R17" s="21">
        <v>11027.4</v>
      </c>
      <c r="S17" s="21">
        <v>8844.9</v>
      </c>
      <c r="T17" s="21">
        <v>9649</v>
      </c>
      <c r="U17" s="21">
        <f t="shared" si="4"/>
        <v>29521.3</v>
      </c>
      <c r="V17" s="6"/>
      <c r="W17" s="3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ht="36.75" customHeight="1">
      <c r="A18" s="24" t="s">
        <v>58</v>
      </c>
      <c r="B18" s="20" t="s">
        <v>59</v>
      </c>
      <c r="C18" s="17">
        <f>C19+C20</f>
        <v>100727.6</v>
      </c>
      <c r="D18" s="17">
        <f>D20+D19</f>
        <v>98145.4</v>
      </c>
      <c r="E18" s="17">
        <f>E20+E19</f>
        <v>77</v>
      </c>
      <c r="F18" s="17">
        <f>F20+F19</f>
        <v>3120.7</v>
      </c>
      <c r="G18" s="17">
        <f>G20+G19</f>
        <v>7372.1</v>
      </c>
      <c r="H18" s="17">
        <f>H20+H19</f>
        <v>10569.8</v>
      </c>
      <c r="I18" s="17">
        <f>I20+I19</f>
        <v>5364</v>
      </c>
      <c r="J18" s="17">
        <f>J20+J19</f>
        <v>2263</v>
      </c>
      <c r="K18" s="17">
        <f>K20+K19</f>
        <v>3722.2</v>
      </c>
      <c r="L18" s="17">
        <f>L20+L19</f>
        <v>11349.2</v>
      </c>
      <c r="M18" s="17">
        <f>M20+M19</f>
        <v>5941.7</v>
      </c>
      <c r="N18" s="17">
        <f>N20+N19</f>
        <v>8550.6</v>
      </c>
      <c r="O18" s="17">
        <f>O20+O19</f>
        <v>3221.3</v>
      </c>
      <c r="P18" s="17">
        <f>P20+P19</f>
        <v>0</v>
      </c>
      <c r="Q18" s="17">
        <f>Q20+Q19</f>
        <v>17713.6</v>
      </c>
      <c r="R18" s="17">
        <f>R20+R19</f>
        <v>41283</v>
      </c>
      <c r="S18" s="17">
        <f>S20+S19</f>
        <v>3228.2</v>
      </c>
      <c r="T18" s="17">
        <f>T20+T19</f>
        <v>14001.6</v>
      </c>
      <c r="U18" s="17">
        <f>U20+U19</f>
        <v>58512.8</v>
      </c>
      <c r="V18" s="6"/>
      <c r="W18" s="3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ht="37.5" customHeight="1">
      <c r="A19" s="24" t="s">
        <v>56</v>
      </c>
      <c r="B19" s="20"/>
      <c r="C19" s="21">
        <v>14907.4</v>
      </c>
      <c r="D19" s="21">
        <f aca="true" t="shared" si="5" ref="D19:D20">H19+L19+Q19+U19</f>
        <v>12385.2</v>
      </c>
      <c r="E19" s="21">
        <v>-1547</v>
      </c>
      <c r="F19" s="21">
        <v>940</v>
      </c>
      <c r="G19" s="21">
        <v>1880</v>
      </c>
      <c r="H19" s="21">
        <f aca="true" t="shared" si="6" ref="H19:H20">E19+F19+G19</f>
        <v>1273</v>
      </c>
      <c r="I19" s="21">
        <v>940</v>
      </c>
      <c r="J19" s="21">
        <v>0</v>
      </c>
      <c r="K19" s="21">
        <v>940</v>
      </c>
      <c r="L19" s="21">
        <f aca="true" t="shared" si="7" ref="L19:L20">I19+J19+K19</f>
        <v>1880</v>
      </c>
      <c r="M19" s="21">
        <v>940</v>
      </c>
      <c r="N19" s="21">
        <v>940</v>
      </c>
      <c r="O19" s="21">
        <v>940</v>
      </c>
      <c r="P19" s="21"/>
      <c r="Q19" s="21">
        <f aca="true" t="shared" si="8" ref="Q19:Q20">M19+N19+O19</f>
        <v>2820</v>
      </c>
      <c r="R19" s="21">
        <v>1254.2</v>
      </c>
      <c r="S19" s="21">
        <v>0</v>
      </c>
      <c r="T19" s="21">
        <v>5158</v>
      </c>
      <c r="U19" s="21">
        <f aca="true" t="shared" si="9" ref="U19:U20">R19+S19+T19</f>
        <v>6412.2</v>
      </c>
      <c r="V19" s="6"/>
      <c r="W19" s="3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ht="50.25" customHeight="1">
      <c r="A20" s="24" t="s">
        <v>57</v>
      </c>
      <c r="B20" s="20"/>
      <c r="C20" s="25">
        <v>85820.2</v>
      </c>
      <c r="D20" s="25">
        <f t="shared" si="5"/>
        <v>85760.2</v>
      </c>
      <c r="E20" s="26">
        <v>1624</v>
      </c>
      <c r="F20" s="26">
        <v>2180.7</v>
      </c>
      <c r="G20" s="26">
        <v>5492.1</v>
      </c>
      <c r="H20" s="21">
        <f t="shared" si="6"/>
        <v>9296.8</v>
      </c>
      <c r="I20" s="21">
        <v>4424</v>
      </c>
      <c r="J20" s="21">
        <v>2263</v>
      </c>
      <c r="K20" s="21">
        <v>2782.2</v>
      </c>
      <c r="L20" s="21">
        <f t="shared" si="7"/>
        <v>9469.2</v>
      </c>
      <c r="M20" s="21">
        <v>5001.7</v>
      </c>
      <c r="N20" s="21">
        <v>7610.6</v>
      </c>
      <c r="O20" s="21">
        <v>2281.3</v>
      </c>
      <c r="P20" s="21"/>
      <c r="Q20" s="21">
        <f t="shared" si="8"/>
        <v>14893.6</v>
      </c>
      <c r="R20" s="21">
        <v>40028.8</v>
      </c>
      <c r="S20" s="21">
        <v>3228.2</v>
      </c>
      <c r="T20" s="21">
        <v>8843.6</v>
      </c>
      <c r="U20" s="21">
        <f t="shared" si="9"/>
        <v>52100.6</v>
      </c>
      <c r="V20" s="6"/>
      <c r="W20" s="3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ht="39.75" customHeight="1">
      <c r="A21" s="27" t="s">
        <v>60</v>
      </c>
      <c r="B21" s="15" t="s">
        <v>61</v>
      </c>
      <c r="C21" s="17">
        <f>C23+C25+C27+C29+C31+C34</f>
        <v>179882.6</v>
      </c>
      <c r="D21" s="17">
        <f>D23+D25+D27+D29+D34+D31</f>
        <v>171058.9</v>
      </c>
      <c r="E21" s="17">
        <f>E23+E25+E27+E29+E34+E31</f>
        <v>6080.8</v>
      </c>
      <c r="F21" s="17">
        <f>F23+F25+F27+F29+F34+F31</f>
        <v>10590.3</v>
      </c>
      <c r="G21" s="17">
        <f>G23+G25+G27+G29+G34+G31</f>
        <v>10455.9</v>
      </c>
      <c r="H21" s="17">
        <f>H23+H25+H27+H29+H34+H31</f>
        <v>27127</v>
      </c>
      <c r="I21" s="17">
        <f>I23+I25+I27+I29+I34+I31</f>
        <v>15191.5</v>
      </c>
      <c r="J21" s="17">
        <f>J23+J25+J27+J29+J34+J31</f>
        <v>4645.6</v>
      </c>
      <c r="K21" s="17">
        <f>K23+K25+K27+K29+K34+K31</f>
        <v>8940.5</v>
      </c>
      <c r="L21" s="17">
        <f>L23+L25+L27+L29+L34+L31</f>
        <v>28777.6</v>
      </c>
      <c r="M21" s="17">
        <f>M23+M25+M27+M29+M34+M31</f>
        <v>45781.1</v>
      </c>
      <c r="N21" s="17">
        <f>N23+N25+N27+N29+N34+N31</f>
        <v>6951.5</v>
      </c>
      <c r="O21" s="17">
        <f>O23+O25+O27+O29+O34+O31</f>
        <v>8041.1</v>
      </c>
      <c r="P21" s="17">
        <f>P23+P25+P27+P29+P34+P31</f>
        <v>0</v>
      </c>
      <c r="Q21" s="17">
        <f>Q23+Q25+Q27+Q29+Q34+Q31</f>
        <v>60773.7</v>
      </c>
      <c r="R21" s="17">
        <f>R23+R25+R27+R29+R34+R31</f>
        <v>21507</v>
      </c>
      <c r="S21" s="17">
        <f>S23+S25+S27+S29+S34+S31</f>
        <v>13357.5</v>
      </c>
      <c r="T21" s="17">
        <f>T23+T25+T27+T29+T34+T31</f>
        <v>19516.1</v>
      </c>
      <c r="U21" s="17">
        <f>U23+U25+U27+U29+U34+U31</f>
        <v>54380.6</v>
      </c>
      <c r="V21" s="6"/>
      <c r="W21" s="3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ht="21" customHeight="1">
      <c r="A22" s="19" t="s">
        <v>53</v>
      </c>
      <c r="B22" s="15"/>
      <c r="C22" s="21"/>
      <c r="D22" s="17"/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6"/>
      <c r="W22" s="3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ht="81" customHeight="1">
      <c r="A23" s="24" t="s">
        <v>62</v>
      </c>
      <c r="B23" s="20" t="s">
        <v>63</v>
      </c>
      <c r="C23" s="21">
        <f aca="true" t="shared" si="10" ref="C23:C24">D23</f>
        <v>934.8</v>
      </c>
      <c r="D23" s="17">
        <f>D24</f>
        <v>934.8</v>
      </c>
      <c r="E23" s="17">
        <f>E24</f>
        <v>0</v>
      </c>
      <c r="F23" s="17">
        <f>F24</f>
        <v>0</v>
      </c>
      <c r="G23" s="17">
        <f>G24</f>
        <v>0</v>
      </c>
      <c r="H23" s="17">
        <f>H24</f>
        <v>0</v>
      </c>
      <c r="I23" s="17">
        <f>I24</f>
        <v>0</v>
      </c>
      <c r="J23" s="17">
        <f>J24</f>
        <v>0</v>
      </c>
      <c r="K23" s="17">
        <f>K24</f>
        <v>0</v>
      </c>
      <c r="L23" s="17">
        <f>L24</f>
        <v>0</v>
      </c>
      <c r="M23" s="17">
        <f>M24</f>
        <v>0</v>
      </c>
      <c r="N23" s="17">
        <f>N24</f>
        <v>0</v>
      </c>
      <c r="O23" s="17">
        <f>O24</f>
        <v>934.8</v>
      </c>
      <c r="P23" s="17">
        <f>P24</f>
        <v>0</v>
      </c>
      <c r="Q23" s="17">
        <f>Q24</f>
        <v>934.8</v>
      </c>
      <c r="R23" s="17">
        <f>R24</f>
        <v>0</v>
      </c>
      <c r="S23" s="17">
        <f>S24</f>
        <v>0</v>
      </c>
      <c r="T23" s="17">
        <f>T24</f>
        <v>0</v>
      </c>
      <c r="U23" s="17">
        <f>U24</f>
        <v>0</v>
      </c>
      <c r="V23" s="6"/>
      <c r="W23" s="3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ht="36" customHeight="1">
      <c r="A24" s="24" t="s">
        <v>56</v>
      </c>
      <c r="B24" s="20"/>
      <c r="C24" s="21">
        <f t="shared" si="10"/>
        <v>934.8</v>
      </c>
      <c r="D24" s="21">
        <f>H24+L24+Q24+U24</f>
        <v>934.8</v>
      </c>
      <c r="E24" s="21"/>
      <c r="F24" s="21"/>
      <c r="G24" s="21"/>
      <c r="H24" s="21">
        <f>E24+F24+G24</f>
        <v>0</v>
      </c>
      <c r="I24" s="21"/>
      <c r="J24" s="21"/>
      <c r="K24" s="21">
        <v>0</v>
      </c>
      <c r="L24" s="21">
        <f>I24+J24+K24</f>
        <v>0</v>
      </c>
      <c r="M24" s="21"/>
      <c r="N24" s="21"/>
      <c r="O24" s="21">
        <v>934.8</v>
      </c>
      <c r="P24" s="21"/>
      <c r="Q24" s="21">
        <f>M24+N24+O24</f>
        <v>934.8</v>
      </c>
      <c r="R24" s="21"/>
      <c r="S24" s="21"/>
      <c r="T24" s="21"/>
      <c r="U24" s="21">
        <f>R24+S24+T24</f>
        <v>0</v>
      </c>
      <c r="V24" s="6"/>
      <c r="W24" s="3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ht="35.25" customHeight="1">
      <c r="A25" s="24" t="s">
        <v>64</v>
      </c>
      <c r="B25" s="20" t="s">
        <v>65</v>
      </c>
      <c r="C25" s="17">
        <f>C26</f>
        <v>55274.5</v>
      </c>
      <c r="D25" s="17">
        <f>D26</f>
        <v>49425.6</v>
      </c>
      <c r="E25" s="17">
        <f>E26</f>
        <v>3921.6</v>
      </c>
      <c r="F25" s="17">
        <f>F26</f>
        <v>4665.9</v>
      </c>
      <c r="G25" s="17">
        <f>G26</f>
        <v>4894.7</v>
      </c>
      <c r="H25" s="17">
        <f>H26</f>
        <v>13482.2</v>
      </c>
      <c r="I25" s="17">
        <f>I26</f>
        <v>5642.4</v>
      </c>
      <c r="J25" s="17">
        <f>J26</f>
        <v>646.8</v>
      </c>
      <c r="K25" s="17">
        <f>K26</f>
        <v>5162.4</v>
      </c>
      <c r="L25" s="17">
        <f>L26</f>
        <v>11451.6</v>
      </c>
      <c r="M25" s="17">
        <f>M26</f>
        <v>4362.8</v>
      </c>
      <c r="N25" s="17">
        <f>N26</f>
        <v>1859.8</v>
      </c>
      <c r="O25" s="17">
        <f>O26</f>
        <v>2237.1</v>
      </c>
      <c r="P25" s="17">
        <f>P26</f>
        <v>0</v>
      </c>
      <c r="Q25" s="17">
        <f>Q26</f>
        <v>8459.7</v>
      </c>
      <c r="R25" s="17">
        <f>R26</f>
        <v>5234.6</v>
      </c>
      <c r="S25" s="17">
        <f>S26</f>
        <v>5998.8</v>
      </c>
      <c r="T25" s="17">
        <f>T26</f>
        <v>4798.7</v>
      </c>
      <c r="U25" s="17">
        <f>U26</f>
        <v>16032.1</v>
      </c>
      <c r="V25" s="6"/>
      <c r="W25" s="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ht="37.5" customHeight="1">
      <c r="A26" s="24" t="s">
        <v>56</v>
      </c>
      <c r="B26" s="20"/>
      <c r="C26" s="21">
        <v>55274.5</v>
      </c>
      <c r="D26" s="21">
        <f>H26+L26+Q26+U26</f>
        <v>49425.6</v>
      </c>
      <c r="E26" s="21">
        <v>3921.6</v>
      </c>
      <c r="F26" s="21">
        <v>4665.9</v>
      </c>
      <c r="G26" s="21">
        <v>4894.7</v>
      </c>
      <c r="H26" s="21">
        <f>E26+F26+G26</f>
        <v>13482.2</v>
      </c>
      <c r="I26" s="21">
        <v>5642.4</v>
      </c>
      <c r="J26" s="21">
        <v>646.8</v>
      </c>
      <c r="K26" s="21">
        <v>5162.4</v>
      </c>
      <c r="L26" s="21">
        <f>I26+J26+K26</f>
        <v>11451.6</v>
      </c>
      <c r="M26" s="21">
        <v>4362.8</v>
      </c>
      <c r="N26" s="21">
        <v>1859.8</v>
      </c>
      <c r="O26" s="21">
        <v>2237.1</v>
      </c>
      <c r="P26" s="21"/>
      <c r="Q26" s="21">
        <f>M26+N26+O26</f>
        <v>8459.7</v>
      </c>
      <c r="R26" s="21">
        <v>5234.6</v>
      </c>
      <c r="S26" s="21">
        <v>5998.8</v>
      </c>
      <c r="T26" s="21">
        <v>4798.7</v>
      </c>
      <c r="U26" s="21">
        <f>R26+S26+T26</f>
        <v>16032.1</v>
      </c>
      <c r="V26" s="6"/>
      <c r="W26" s="3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ht="93.75" customHeight="1">
      <c r="A27" s="24" t="s">
        <v>66</v>
      </c>
      <c r="B27" s="20" t="s">
        <v>67</v>
      </c>
      <c r="C27" s="17">
        <f>C28</f>
        <v>392</v>
      </c>
      <c r="D27" s="17">
        <f>D28</f>
        <v>338</v>
      </c>
      <c r="E27" s="17">
        <f>E28</f>
        <v>0</v>
      </c>
      <c r="F27" s="17">
        <f>F28</f>
        <v>0</v>
      </c>
      <c r="G27" s="17">
        <f>G28</f>
        <v>0</v>
      </c>
      <c r="H27" s="17">
        <f>H28</f>
        <v>0</v>
      </c>
      <c r="I27" s="17">
        <f>I28</f>
        <v>0</v>
      </c>
      <c r="J27" s="17">
        <f>J28</f>
        <v>0</v>
      </c>
      <c r="K27" s="17">
        <f>K28</f>
        <v>0</v>
      </c>
      <c r="L27" s="17">
        <f>L28</f>
        <v>0</v>
      </c>
      <c r="M27" s="17">
        <f>M28</f>
        <v>0</v>
      </c>
      <c r="N27" s="17">
        <f>N28</f>
        <v>0</v>
      </c>
      <c r="O27" s="17">
        <f>O28</f>
        <v>0</v>
      </c>
      <c r="P27" s="17">
        <f>P28</f>
        <v>0</v>
      </c>
      <c r="Q27" s="17">
        <f>Q28</f>
        <v>0</v>
      </c>
      <c r="R27" s="17">
        <f>R28</f>
        <v>0</v>
      </c>
      <c r="S27" s="17">
        <f>S28</f>
        <v>0</v>
      </c>
      <c r="T27" s="17">
        <f>T28</f>
        <v>338</v>
      </c>
      <c r="U27" s="17">
        <f>U28</f>
        <v>338</v>
      </c>
      <c r="V27" s="6"/>
      <c r="W27" s="3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ht="45" customHeight="1">
      <c r="A28" s="24" t="s">
        <v>56</v>
      </c>
      <c r="B28" s="20"/>
      <c r="C28" s="21">
        <v>392</v>
      </c>
      <c r="D28" s="21">
        <f>H28+L28+Q28+U28</f>
        <v>338</v>
      </c>
      <c r="E28" s="21"/>
      <c r="F28" s="21"/>
      <c r="G28" s="21"/>
      <c r="H28" s="21">
        <f>E28+F28+G28</f>
        <v>0</v>
      </c>
      <c r="I28" s="21"/>
      <c r="J28" s="21"/>
      <c r="K28" s="21">
        <v>0</v>
      </c>
      <c r="L28" s="21">
        <f>I28+J28+K28</f>
        <v>0</v>
      </c>
      <c r="M28" s="21"/>
      <c r="N28" s="21"/>
      <c r="O28" s="21">
        <f>54-54</f>
        <v>0</v>
      </c>
      <c r="P28" s="21"/>
      <c r="Q28" s="21">
        <f>M28+N28+O28</f>
        <v>0</v>
      </c>
      <c r="R28" s="21"/>
      <c r="S28" s="21"/>
      <c r="T28" s="21">
        <v>338</v>
      </c>
      <c r="U28" s="21">
        <f>R28+S28+T28</f>
        <v>338</v>
      </c>
      <c r="V28" s="6"/>
      <c r="W28" s="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ht="72" customHeight="1">
      <c r="A29" s="24" t="s">
        <v>68</v>
      </c>
      <c r="B29" s="20" t="s">
        <v>69</v>
      </c>
      <c r="C29" s="17">
        <f>C30</f>
        <v>3.6</v>
      </c>
      <c r="D29" s="17">
        <f>D30</f>
        <v>3.6</v>
      </c>
      <c r="E29" s="17">
        <f>E30</f>
        <v>0</v>
      </c>
      <c r="F29" s="17">
        <f>F30</f>
        <v>0</v>
      </c>
      <c r="G29" s="17">
        <f>G30</f>
        <v>0</v>
      </c>
      <c r="H29" s="17">
        <f>H30</f>
        <v>0</v>
      </c>
      <c r="I29" s="17">
        <f>I30</f>
        <v>0</v>
      </c>
      <c r="J29" s="17">
        <f>J30</f>
        <v>0</v>
      </c>
      <c r="K29" s="17">
        <f>K30</f>
        <v>0</v>
      </c>
      <c r="L29" s="17">
        <f>L30</f>
        <v>0</v>
      </c>
      <c r="M29" s="17">
        <f>M30</f>
        <v>0</v>
      </c>
      <c r="N29" s="17">
        <f>N30</f>
        <v>0</v>
      </c>
      <c r="O29" s="17">
        <f>O30</f>
        <v>0</v>
      </c>
      <c r="P29" s="17">
        <f>P30</f>
        <v>0</v>
      </c>
      <c r="Q29" s="17">
        <f>Q30</f>
        <v>0</v>
      </c>
      <c r="R29" s="17">
        <f>R30</f>
        <v>0</v>
      </c>
      <c r="S29" s="17">
        <f>S30</f>
        <v>2.5</v>
      </c>
      <c r="T29" s="17">
        <f>T30</f>
        <v>1.1</v>
      </c>
      <c r="U29" s="17">
        <f>U30</f>
        <v>3.6</v>
      </c>
      <c r="V29" s="6"/>
      <c r="W29" s="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ht="37.5" customHeight="1">
      <c r="A30" s="24" t="s">
        <v>56</v>
      </c>
      <c r="B30" s="20"/>
      <c r="C30" s="21">
        <f>D30</f>
        <v>3.6</v>
      </c>
      <c r="D30" s="21">
        <f>H30+L30+Q30+U30</f>
        <v>3.6</v>
      </c>
      <c r="E30" s="21"/>
      <c r="F30" s="21"/>
      <c r="G30" s="21"/>
      <c r="H30" s="21">
        <f>E30+F30+G30</f>
        <v>0</v>
      </c>
      <c r="I30" s="21"/>
      <c r="J30" s="21"/>
      <c r="K30" s="21"/>
      <c r="L30" s="21">
        <f>I30+J30+K30</f>
        <v>0</v>
      </c>
      <c r="M30" s="21"/>
      <c r="N30" s="21"/>
      <c r="O30" s="21"/>
      <c r="P30" s="21"/>
      <c r="Q30" s="21">
        <f>M30+N30+O30</f>
        <v>0</v>
      </c>
      <c r="R30" s="21"/>
      <c r="S30" s="21">
        <v>2.5</v>
      </c>
      <c r="T30" s="21">
        <v>1.1</v>
      </c>
      <c r="U30" s="21">
        <f>R30+S30+T30</f>
        <v>3.6</v>
      </c>
      <c r="V30" s="6"/>
      <c r="W30" s="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ht="37.5" customHeight="1">
      <c r="A31" s="24" t="s">
        <v>70</v>
      </c>
      <c r="B31" s="20" t="s">
        <v>71</v>
      </c>
      <c r="C31" s="17">
        <f>C32+C33</f>
        <v>11451</v>
      </c>
      <c r="D31" s="17">
        <f>D32+D33</f>
        <v>10760.3</v>
      </c>
      <c r="E31" s="17">
        <f>E32+E33</f>
        <v>0</v>
      </c>
      <c r="F31" s="17">
        <f>F32+F33</f>
        <v>771.5</v>
      </c>
      <c r="G31" s="17">
        <f>G32+G33</f>
        <v>949.2</v>
      </c>
      <c r="H31" s="17">
        <f>H32+H33</f>
        <v>1720.7</v>
      </c>
      <c r="I31" s="17">
        <f>I32+I33</f>
        <v>2260</v>
      </c>
      <c r="J31" s="17">
        <f>J32+J33</f>
        <v>0</v>
      </c>
      <c r="K31" s="17">
        <f>K32+K33</f>
        <v>149.1</v>
      </c>
      <c r="L31" s="17">
        <f>L32+L33</f>
        <v>2409.1</v>
      </c>
      <c r="M31" s="17">
        <f>M32+M33</f>
        <v>2254.4</v>
      </c>
      <c r="N31" s="17">
        <f>N32+N33</f>
        <v>350</v>
      </c>
      <c r="O31" s="17">
        <f>O32+O33</f>
        <v>40.8</v>
      </c>
      <c r="P31" s="17">
        <f>P32</f>
        <v>0</v>
      </c>
      <c r="Q31" s="17">
        <f>Q32+Q33</f>
        <v>2645.2</v>
      </c>
      <c r="R31" s="17">
        <f>R32+R33</f>
        <v>3729.3</v>
      </c>
      <c r="S31" s="17">
        <f>S32+S33</f>
        <v>2</v>
      </c>
      <c r="T31" s="17">
        <f>T32+T33</f>
        <v>254</v>
      </c>
      <c r="U31" s="17">
        <f>U32+U33</f>
        <v>3985.3</v>
      </c>
      <c r="V31" s="6"/>
      <c r="W31" s="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ht="37.5" customHeight="1">
      <c r="A32" s="24" t="s">
        <v>56</v>
      </c>
      <c r="B32" s="20"/>
      <c r="C32" s="21">
        <v>11101</v>
      </c>
      <c r="D32" s="21">
        <f aca="true" t="shared" si="11" ref="D32:D33">H32+L32+Q32+U32</f>
        <v>10410.3</v>
      </c>
      <c r="E32" s="21">
        <v>0</v>
      </c>
      <c r="F32" s="21">
        <v>771.5</v>
      </c>
      <c r="G32" s="21">
        <v>949.2</v>
      </c>
      <c r="H32" s="21">
        <f aca="true" t="shared" si="12" ref="H32:H33">E32+F32+G32</f>
        <v>1720.7</v>
      </c>
      <c r="I32" s="21">
        <v>2260</v>
      </c>
      <c r="J32" s="21">
        <v>0</v>
      </c>
      <c r="K32" s="21">
        <v>149.1</v>
      </c>
      <c r="L32" s="21">
        <f aca="true" t="shared" si="13" ref="L32:L33">I32+J32+K32</f>
        <v>2409.1</v>
      </c>
      <c r="M32" s="21">
        <v>2254.4</v>
      </c>
      <c r="N32" s="21">
        <v>0</v>
      </c>
      <c r="O32" s="21">
        <v>40.8</v>
      </c>
      <c r="P32" s="21">
        <f>P35</f>
        <v>0</v>
      </c>
      <c r="Q32" s="21">
        <f aca="true" t="shared" si="14" ref="Q32:Q33">M32+N32+O32</f>
        <v>2295.2</v>
      </c>
      <c r="R32" s="21">
        <v>3729.3</v>
      </c>
      <c r="S32" s="21">
        <v>2</v>
      </c>
      <c r="T32" s="21">
        <v>254</v>
      </c>
      <c r="U32" s="21">
        <f aca="true" t="shared" si="15" ref="U32:U33">R32+S32+T32</f>
        <v>3985.3</v>
      </c>
      <c r="V32" s="6"/>
      <c r="W32" s="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ht="37.5" customHeight="1">
      <c r="A33" s="24" t="s">
        <v>72</v>
      </c>
      <c r="B33" s="20"/>
      <c r="C33" s="21">
        <f>D33</f>
        <v>350</v>
      </c>
      <c r="D33" s="21">
        <f t="shared" si="11"/>
        <v>350</v>
      </c>
      <c r="E33" s="21"/>
      <c r="F33" s="21"/>
      <c r="G33" s="21"/>
      <c r="H33" s="21">
        <f t="shared" si="12"/>
        <v>0</v>
      </c>
      <c r="I33" s="21"/>
      <c r="J33" s="21"/>
      <c r="K33" s="21"/>
      <c r="L33" s="21">
        <f t="shared" si="13"/>
        <v>0</v>
      </c>
      <c r="M33" s="21"/>
      <c r="N33" s="21">
        <v>350</v>
      </c>
      <c r="O33" s="21"/>
      <c r="P33" s="21"/>
      <c r="Q33" s="21">
        <f t="shared" si="14"/>
        <v>350</v>
      </c>
      <c r="R33" s="21"/>
      <c r="S33" s="21"/>
      <c r="T33" s="21"/>
      <c r="U33" s="21">
        <f t="shared" si="15"/>
        <v>0</v>
      </c>
      <c r="V33" s="6"/>
      <c r="W33" s="3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37.5" customHeight="1">
      <c r="A34" s="24" t="s">
        <v>73</v>
      </c>
      <c r="B34" s="20" t="s">
        <v>74</v>
      </c>
      <c r="C34" s="17">
        <f>C35</f>
        <v>111826.7</v>
      </c>
      <c r="D34" s="17">
        <f>D35</f>
        <v>109596.6</v>
      </c>
      <c r="E34" s="17">
        <f>E35</f>
        <v>2159.2</v>
      </c>
      <c r="F34" s="17">
        <f>F35</f>
        <v>5152.9</v>
      </c>
      <c r="G34" s="17">
        <f>G35</f>
        <v>4612</v>
      </c>
      <c r="H34" s="17">
        <f>H35</f>
        <v>11924.1</v>
      </c>
      <c r="I34" s="17">
        <f>I35</f>
        <v>7289.1</v>
      </c>
      <c r="J34" s="17">
        <f>J35</f>
        <v>3998.8</v>
      </c>
      <c r="K34" s="17">
        <f>K35</f>
        <v>3629</v>
      </c>
      <c r="L34" s="17">
        <f>L35</f>
        <v>14916.9</v>
      </c>
      <c r="M34" s="17">
        <f>M35</f>
        <v>39163.9</v>
      </c>
      <c r="N34" s="17">
        <f>N35</f>
        <v>4741.7</v>
      </c>
      <c r="O34" s="17">
        <f>O35</f>
        <v>4828.4</v>
      </c>
      <c r="P34" s="17">
        <f>P35</f>
        <v>0</v>
      </c>
      <c r="Q34" s="17">
        <f>Q35</f>
        <v>48734</v>
      </c>
      <c r="R34" s="17">
        <f>R35</f>
        <v>12543.1</v>
      </c>
      <c r="S34" s="17">
        <f>S35</f>
        <v>7354.2</v>
      </c>
      <c r="T34" s="17">
        <f>T35</f>
        <v>14124.3</v>
      </c>
      <c r="U34" s="17">
        <f>U35</f>
        <v>34021.6</v>
      </c>
      <c r="V34" s="6"/>
      <c r="W34" s="3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ht="39" customHeight="1">
      <c r="A35" s="24" t="s">
        <v>56</v>
      </c>
      <c r="B35" s="20"/>
      <c r="C35" s="21">
        <v>111826.7</v>
      </c>
      <c r="D35" s="21">
        <f>H35+L35+Q35+U35</f>
        <v>109596.6</v>
      </c>
      <c r="E35" s="21">
        <v>2159.2</v>
      </c>
      <c r="F35" s="21">
        <v>5152.9</v>
      </c>
      <c r="G35" s="21">
        <v>4612</v>
      </c>
      <c r="H35" s="21">
        <f>E35+F35+G35</f>
        <v>11924.1</v>
      </c>
      <c r="I35" s="21">
        <v>7289.1</v>
      </c>
      <c r="J35" s="21">
        <v>3998.8</v>
      </c>
      <c r="K35" s="21">
        <v>3629</v>
      </c>
      <c r="L35" s="21">
        <f>I35+J35+K35</f>
        <v>14916.9</v>
      </c>
      <c r="M35" s="21">
        <v>39163.9</v>
      </c>
      <c r="N35" s="21">
        <v>4741.7</v>
      </c>
      <c r="O35" s="21">
        <v>4828.4</v>
      </c>
      <c r="P35" s="21"/>
      <c r="Q35" s="21">
        <f>M35+N35+O35</f>
        <v>48734</v>
      </c>
      <c r="R35" s="21">
        <v>12543.1</v>
      </c>
      <c r="S35" s="21">
        <v>7354.2</v>
      </c>
      <c r="T35" s="21">
        <v>14124.3</v>
      </c>
      <c r="U35" s="21">
        <f>R35+S35+T35</f>
        <v>34021.6</v>
      </c>
      <c r="V35" s="6"/>
      <c r="W35" s="3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ht="41.25" customHeight="1">
      <c r="A36" s="27" t="s">
        <v>75</v>
      </c>
      <c r="B36" s="15" t="s">
        <v>76</v>
      </c>
      <c r="C36" s="17">
        <f>C13-C21</f>
        <v>-4000</v>
      </c>
      <c r="D36" s="17">
        <f>D13-D21</f>
        <v>4058.79999999999</v>
      </c>
      <c r="E36" s="17">
        <f>E13-E21</f>
        <v>-1491.6</v>
      </c>
      <c r="F36" s="17">
        <f>F13-F21</f>
        <v>-256.799999999999</v>
      </c>
      <c r="G36" s="17">
        <f>G13-G21</f>
        <v>1639</v>
      </c>
      <c r="H36" s="17">
        <f>H13-H21</f>
        <v>-109.400000000001</v>
      </c>
      <c r="I36" s="17">
        <f>I13-I21</f>
        <v>-4941</v>
      </c>
      <c r="J36" s="17">
        <f>J13-J21</f>
        <v>-1312.5</v>
      </c>
      <c r="K36" s="17">
        <f>K13-K21</f>
        <v>-865.1</v>
      </c>
      <c r="L36" s="17">
        <f>L13-L21</f>
        <v>-7118.6</v>
      </c>
      <c r="M36" s="17">
        <f>M13-M21</f>
        <v>-31075.2</v>
      </c>
      <c r="N36" s="17">
        <f>N13-N21</f>
        <v>5324.2</v>
      </c>
      <c r="O36" s="17">
        <f>O13-O21</f>
        <v>-631.999999999999</v>
      </c>
      <c r="P36" s="17">
        <f>P13-P21</f>
        <v>0</v>
      </c>
      <c r="Q36" s="17">
        <f>Q13-Q21</f>
        <v>-26383</v>
      </c>
      <c r="R36" s="17">
        <f>R13-R21</f>
        <v>31552.8</v>
      </c>
      <c r="S36" s="17">
        <f>S13-S21</f>
        <v>-236.900000000001</v>
      </c>
      <c r="T36" s="17">
        <f>T13-T21</f>
        <v>6353.9</v>
      </c>
      <c r="U36" s="17">
        <f>U13-U21</f>
        <v>37669.8</v>
      </c>
      <c r="V36" s="6"/>
      <c r="W36" s="3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57" customHeight="1">
      <c r="A37" s="27" t="s">
        <v>77</v>
      </c>
      <c r="B37" s="15" t="s">
        <v>78</v>
      </c>
      <c r="C37" s="17">
        <f>-C36</f>
        <v>4000</v>
      </c>
      <c r="D37" s="17">
        <f>-D36</f>
        <v>-4058.79999999999</v>
      </c>
      <c r="E37" s="17">
        <f>-E36</f>
        <v>1491.6</v>
      </c>
      <c r="F37" s="17">
        <f>-F36</f>
        <v>256.799999999999</v>
      </c>
      <c r="G37" s="17">
        <f>-G36</f>
        <v>-1639</v>
      </c>
      <c r="H37" s="17">
        <f>-H36</f>
        <v>109.400000000001</v>
      </c>
      <c r="I37" s="17">
        <f>-I36</f>
        <v>4941</v>
      </c>
      <c r="J37" s="17">
        <f>-J36</f>
        <v>1312.5</v>
      </c>
      <c r="K37" s="17">
        <f>-K36</f>
        <v>865.1</v>
      </c>
      <c r="L37" s="17">
        <f>-L36</f>
        <v>7118.6</v>
      </c>
      <c r="M37" s="17">
        <f>-M36</f>
        <v>31075.2</v>
      </c>
      <c r="N37" s="17">
        <f>-N36</f>
        <v>-5324.2</v>
      </c>
      <c r="O37" s="17">
        <f>-O36</f>
        <v>631.999999999999</v>
      </c>
      <c r="P37" s="17">
        <f>-P36</f>
        <v>0</v>
      </c>
      <c r="Q37" s="17">
        <f>-Q36</f>
        <v>26383</v>
      </c>
      <c r="R37" s="17">
        <f>-R36</f>
        <v>-31552.8</v>
      </c>
      <c r="S37" s="17">
        <f>-S36</f>
        <v>236.900000000001</v>
      </c>
      <c r="T37" s="17">
        <f>-T36</f>
        <v>-6353.9</v>
      </c>
      <c r="U37" s="17">
        <f>-U36</f>
        <v>-37669.8</v>
      </c>
      <c r="V37" s="6"/>
      <c r="W37" s="3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 ht="33.75" customHeight="1">
      <c r="A38" s="24" t="s">
        <v>56</v>
      </c>
      <c r="B38" s="15"/>
      <c r="C38" s="21">
        <f>-(C16+C19-(C24+C26+C28+C30+C35+C32))</f>
        <v>152182.2</v>
      </c>
      <c r="D38" s="21">
        <f>-(D16+D19-(D24+D26+D28+D30+D35+D32))</f>
        <v>145610.3</v>
      </c>
      <c r="E38" s="21">
        <f>-(E16+E19-(E24+E26+E28+E30+E35+E32))</f>
        <v>6001.8</v>
      </c>
      <c r="F38" s="21">
        <f>-(F16+F19-(F24+F26+F28+F30+F35+F32))</f>
        <v>8161.1</v>
      </c>
      <c r="G38" s="21">
        <f>-(G16+G19-(G24+G26+G28+G30+G35+G32))</f>
        <v>7283.8</v>
      </c>
      <c r="H38" s="21">
        <f>-(H16+H19-(H24+H26+H28+H30+H35+H32))</f>
        <v>21446.7</v>
      </c>
      <c r="I38" s="21">
        <f>-(I16+I19-(I24+I26+I28+I30+I35+I32))</f>
        <v>13946.6</v>
      </c>
      <c r="J38" s="21">
        <f>-(J16+J19-(J24+J26+J28+J30+J35+J32))</f>
        <v>4230.2</v>
      </c>
      <c r="K38" s="21">
        <f>-(K16+K19-(K24+K26+K28+K30+K35+K32))</f>
        <v>7278.3</v>
      </c>
      <c r="L38" s="21">
        <f>-(L16+L19-(L24+L26+L28+L30+L35+L32))</f>
        <v>25455.1</v>
      </c>
      <c r="M38" s="21">
        <f>-(M16+M19-(M24+M26+M28+M30+M35+M32))</f>
        <v>43511.5</v>
      </c>
      <c r="N38" s="21">
        <f>-(N16+N19-(N24+N26+N28+N30+N35+N32))</f>
        <v>5109.4</v>
      </c>
      <c r="O38" s="21">
        <f>-(O16+O19-(O24+O26+O28+O30+O35+O32))</f>
        <v>6135.5</v>
      </c>
      <c r="P38" s="21">
        <f>-(P16+P19-(P24+P26+P28+P30+P35))</f>
        <v>0</v>
      </c>
      <c r="Q38" s="21">
        <f>-(Q16+Q19-(Q24+Q26+Q28+Q30+Q35+Q32))</f>
        <v>54756.4</v>
      </c>
      <c r="R38" s="21">
        <f>-(R16+R19-(R24+R26+R28+R30+R35+R32))</f>
        <v>19503.4</v>
      </c>
      <c r="S38" s="21">
        <f>-(S16+S19-(S24+S26+S28+S30+S35+S32))</f>
        <v>12310</v>
      </c>
      <c r="T38" s="21">
        <f>-(T16+T19-(T24+T26+T28+T30+T35+T32))</f>
        <v>12138.7</v>
      </c>
      <c r="U38" s="21">
        <f>-(U16+U19-(U24+U26+U28+U30+U35+U32))</f>
        <v>43952.1</v>
      </c>
      <c r="V38" s="6"/>
      <c r="W38" s="3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 ht="33.75" customHeight="1">
      <c r="A39" s="24" t="s">
        <v>72</v>
      </c>
      <c r="B39" s="15"/>
      <c r="C39" s="21">
        <f>-(-(C33))</f>
        <v>350</v>
      </c>
      <c r="D39" s="21">
        <f>-(-(D33))</f>
        <v>350</v>
      </c>
      <c r="E39" s="21">
        <f>-(-(E33))</f>
        <v>0</v>
      </c>
      <c r="F39" s="21">
        <f>-(-(F33))</f>
        <v>0</v>
      </c>
      <c r="G39" s="21">
        <f>-(-(G33))</f>
        <v>0</v>
      </c>
      <c r="H39" s="21">
        <f>-(-(H33))</f>
        <v>0</v>
      </c>
      <c r="I39" s="21">
        <f>-(-(I33))</f>
        <v>0</v>
      </c>
      <c r="J39" s="21">
        <f>-(-(J33))</f>
        <v>0</v>
      </c>
      <c r="K39" s="21">
        <f>-(-(K33))</f>
        <v>0</v>
      </c>
      <c r="L39" s="21">
        <f>-(-(L33))</f>
        <v>0</v>
      </c>
      <c r="M39" s="21">
        <f>-(-(M33))</f>
        <v>0</v>
      </c>
      <c r="N39" s="21">
        <f>-(-(N33))</f>
        <v>350</v>
      </c>
      <c r="O39" s="21">
        <f>-(-(O33))</f>
        <v>0</v>
      </c>
      <c r="P39" s="21"/>
      <c r="Q39" s="21">
        <f>-(-(Q33))</f>
        <v>350</v>
      </c>
      <c r="R39" s="21">
        <f>-(-(R33))</f>
        <v>0</v>
      </c>
      <c r="S39" s="21">
        <f>-(-(S33))</f>
        <v>0</v>
      </c>
      <c r="T39" s="21">
        <f>-(-(T33))</f>
        <v>0</v>
      </c>
      <c r="U39" s="21">
        <f>-(-(U33))</f>
        <v>0</v>
      </c>
      <c r="V39" s="6"/>
      <c r="W39" s="3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 ht="48" customHeight="1">
      <c r="A40" s="24" t="s">
        <v>57</v>
      </c>
      <c r="B40" s="15"/>
      <c r="C40" s="21">
        <f>-(C17+C20-(0))</f>
        <v>-148532.2</v>
      </c>
      <c r="D40" s="21">
        <f>-(D17+D20-(0))</f>
        <v>-150019.1</v>
      </c>
      <c r="E40" s="21">
        <f>-(E17+E20-(0))</f>
        <v>-4510.2</v>
      </c>
      <c r="F40" s="21">
        <f>-(F17+F20-(0))</f>
        <v>-7904.3</v>
      </c>
      <c r="G40" s="21">
        <f>-(G17+G20-(0))</f>
        <v>-8922.8</v>
      </c>
      <c r="H40" s="21">
        <f>-(H17+H20-(0))</f>
        <v>-21337.3</v>
      </c>
      <c r="I40" s="21">
        <f>-(I17+I20-(0))</f>
        <v>-9005.6</v>
      </c>
      <c r="J40" s="21">
        <f>-(J17+J20-(0))</f>
        <v>-2917.7</v>
      </c>
      <c r="K40" s="21">
        <f>-(K17+K20-(0))</f>
        <v>-6413.2</v>
      </c>
      <c r="L40" s="21">
        <f>-(L17+L20-(0))</f>
        <v>-18336.5</v>
      </c>
      <c r="M40" s="21">
        <f>-(M17+M20-(0))</f>
        <v>-12436.3</v>
      </c>
      <c r="N40" s="21">
        <f>-(N17+N20-(0))</f>
        <v>-10783.6</v>
      </c>
      <c r="O40" s="21">
        <f>-(O17+O20-(0))</f>
        <v>-5503.5</v>
      </c>
      <c r="P40" s="21">
        <f>-(P17+P20-(0))</f>
        <v>0</v>
      </c>
      <c r="Q40" s="21">
        <f>-(Q17+Q20-(0))</f>
        <v>-28723.4</v>
      </c>
      <c r="R40" s="21">
        <f>-(R17+R20-(0))</f>
        <v>-51056.2</v>
      </c>
      <c r="S40" s="21">
        <f>-(S17+S20-(0))</f>
        <v>-12073.1</v>
      </c>
      <c r="T40" s="21">
        <f>-(T17+T20-(0))</f>
        <v>-18492.6</v>
      </c>
      <c r="U40" s="21">
        <f>-(U17+U20-(0))</f>
        <v>-81621.9</v>
      </c>
      <c r="V40" s="6"/>
      <c r="W40" s="3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 ht="74.25" customHeight="1">
      <c r="A41" s="27" t="s">
        <v>79</v>
      </c>
      <c r="B41" s="15" t="s">
        <v>80</v>
      </c>
      <c r="C41" s="17">
        <f>-C13+C45</f>
        <v>-177882.6</v>
      </c>
      <c r="D41" s="17">
        <f>-D13+D45</f>
        <v>-177117.7</v>
      </c>
      <c r="E41" s="17">
        <f>-E13+E45</f>
        <v>-4589.2</v>
      </c>
      <c r="F41" s="17">
        <f>-F13+F45</f>
        <v>-10333.5</v>
      </c>
      <c r="G41" s="17">
        <f>-G13+G45</f>
        <v>-12094.9</v>
      </c>
      <c r="H41" s="17">
        <f>-H13+H45</f>
        <v>-27017.6</v>
      </c>
      <c r="I41" s="17">
        <f>-I13+I45</f>
        <v>-10250.5</v>
      </c>
      <c r="J41" s="17">
        <f>-J13+J45</f>
        <v>-3333.1</v>
      </c>
      <c r="K41" s="17">
        <f>-K13+K45</f>
        <v>-10075.4</v>
      </c>
      <c r="L41" s="17">
        <f>-L13+L45</f>
        <v>-23659</v>
      </c>
      <c r="M41" s="17">
        <f>-M13+M45</f>
        <v>-14705.9</v>
      </c>
      <c r="N41" s="17">
        <f>-N13+N45</f>
        <v>-12275.7</v>
      </c>
      <c r="O41" s="17">
        <f>-O13+O45</f>
        <v>-7409.1</v>
      </c>
      <c r="P41" s="17">
        <f>-P13</f>
        <v>0</v>
      </c>
      <c r="Q41" s="17">
        <f>-Q13+Q45</f>
        <v>-34390.7</v>
      </c>
      <c r="R41" s="17">
        <f>-R13+R45</f>
        <v>-53059.8</v>
      </c>
      <c r="S41" s="17">
        <f>-S13+S45</f>
        <v>-13120.6</v>
      </c>
      <c r="T41" s="17">
        <f>-T13+T45</f>
        <v>-25870</v>
      </c>
      <c r="U41" s="17">
        <f>-U13+U45</f>
        <v>-92050.4</v>
      </c>
      <c r="V41" s="6"/>
      <c r="W41" s="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 ht="23.25" customHeight="1">
      <c r="A42" s="19" t="s">
        <v>53</v>
      </c>
      <c r="B42" s="15"/>
      <c r="C42" s="21"/>
      <c r="D42" s="17"/>
      <c r="E42" s="21"/>
      <c r="F42" s="21"/>
      <c r="G42" s="21"/>
      <c r="H42" s="17"/>
      <c r="I42" s="21"/>
      <c r="J42" s="21"/>
      <c r="K42" s="21"/>
      <c r="L42" s="17"/>
      <c r="M42" s="21"/>
      <c r="N42" s="21"/>
      <c r="O42" s="21"/>
      <c r="P42" s="21"/>
      <c r="Q42" s="17"/>
      <c r="R42" s="21"/>
      <c r="S42" s="21"/>
      <c r="T42" s="21"/>
      <c r="U42" s="17"/>
      <c r="V42" s="6"/>
      <c r="W42" s="3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 ht="61.5" customHeight="1">
      <c r="A43" s="24" t="s">
        <v>57</v>
      </c>
      <c r="B43" s="15"/>
      <c r="C43" s="21">
        <f aca="true" t="shared" si="16" ref="C43:C47">D43</f>
        <v>-150019.1</v>
      </c>
      <c r="D43" s="21">
        <f>-(D17+D20)</f>
        <v>-150019.1</v>
      </c>
      <c r="E43" s="21">
        <f>-(E17+E20)</f>
        <v>-4510.2</v>
      </c>
      <c r="F43" s="21">
        <f>-(F17+F20)</f>
        <v>-7904.3</v>
      </c>
      <c r="G43" s="21">
        <f>-(G17+G20)</f>
        <v>-8922.8</v>
      </c>
      <c r="H43" s="21">
        <f>-(H17+H20)</f>
        <v>-21337.3</v>
      </c>
      <c r="I43" s="21">
        <f>-(I17+I20)</f>
        <v>-9005.6</v>
      </c>
      <c r="J43" s="21">
        <f>-(J17+J20)</f>
        <v>-2917.7</v>
      </c>
      <c r="K43" s="21">
        <f>-(K17+K20)-2000</f>
        <v>-8413.2</v>
      </c>
      <c r="L43" s="21">
        <f>-(L17+L20)</f>
        <v>-18336.5</v>
      </c>
      <c r="M43" s="21">
        <f>-(M17+M20)</f>
        <v>-12436.3</v>
      </c>
      <c r="N43" s="21">
        <f>-(N17+N20)</f>
        <v>-10783.6</v>
      </c>
      <c r="O43" s="21">
        <f>-(O17+O20)</f>
        <v>-5503.5</v>
      </c>
      <c r="P43" s="21">
        <f>-(P17+P19)</f>
        <v>0</v>
      </c>
      <c r="Q43" s="21">
        <f>-(Q17+Q20)</f>
        <v>-28723.4</v>
      </c>
      <c r="R43" s="21">
        <f>-(R17+R20)</f>
        <v>-51056.2</v>
      </c>
      <c r="S43" s="21">
        <f>-(S17+S20)</f>
        <v>-12073.1</v>
      </c>
      <c r="T43" s="21">
        <f>-(T17+T20)</f>
        <v>-18492.6</v>
      </c>
      <c r="U43" s="21">
        <f>-(U17+U20)</f>
        <v>-81621.9</v>
      </c>
      <c r="V43" s="6"/>
      <c r="W43" s="3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42" customHeight="1">
      <c r="A44" s="24" t="s">
        <v>56</v>
      </c>
      <c r="B44" s="15"/>
      <c r="C44" s="21">
        <f t="shared" si="16"/>
        <v>-25098.6</v>
      </c>
      <c r="D44" s="21">
        <f>-(D16+D19)</f>
        <v>-25098.6</v>
      </c>
      <c r="E44" s="21">
        <f>-(E16+E19)</f>
        <v>-79</v>
      </c>
      <c r="F44" s="21">
        <f>-(F16+F19)</f>
        <v>-2429.2</v>
      </c>
      <c r="G44" s="21">
        <f>-(G16+G19)</f>
        <v>-3172.1</v>
      </c>
      <c r="H44" s="21">
        <f>-(H16+H19)</f>
        <v>-5680.3</v>
      </c>
      <c r="I44" s="21">
        <f>-(I16+I19)</f>
        <v>-1244.9</v>
      </c>
      <c r="J44" s="21">
        <f>-(J16+J19)</f>
        <v>-415.4</v>
      </c>
      <c r="K44" s="21">
        <f>-(K16+K19)</f>
        <v>-1662.2</v>
      </c>
      <c r="L44" s="21">
        <f>-(L16+L19)</f>
        <v>-3322.5</v>
      </c>
      <c r="M44" s="21">
        <f>-(M16+M19)</f>
        <v>-2269.6</v>
      </c>
      <c r="N44" s="21">
        <f>-(N16+N19)</f>
        <v>-1492.1</v>
      </c>
      <c r="O44" s="21">
        <f>-(O16+O19)</f>
        <v>-1905.6</v>
      </c>
      <c r="P44" s="21">
        <f>-(P16+P20)</f>
        <v>0</v>
      </c>
      <c r="Q44" s="21">
        <f>-(Q16+Q19)</f>
        <v>-5667.3</v>
      </c>
      <c r="R44" s="21">
        <f>-(R16+R19)</f>
        <v>-2003.6</v>
      </c>
      <c r="S44" s="21">
        <f>-(S16+S19)</f>
        <v>-1047.5</v>
      </c>
      <c r="T44" s="21">
        <f>-(T16+T19)</f>
        <v>-7377.4</v>
      </c>
      <c r="U44" s="21">
        <f>-(U16+U19)</f>
        <v>-10428.5</v>
      </c>
      <c r="V44" s="6"/>
      <c r="W44" s="3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69" customHeight="1">
      <c r="A45" s="24" t="s">
        <v>81</v>
      </c>
      <c r="B45" s="20" t="s">
        <v>82</v>
      </c>
      <c r="C45" s="21">
        <f t="shared" si="16"/>
        <v>-2000</v>
      </c>
      <c r="D45" s="21">
        <f>H45+L45+Q45+U45</f>
        <v>-2000</v>
      </c>
      <c r="E45" s="21"/>
      <c r="F45" s="21"/>
      <c r="G45" s="21"/>
      <c r="H45" s="21">
        <f>E45+F45+G45</f>
        <v>0</v>
      </c>
      <c r="I45" s="21"/>
      <c r="J45" s="21"/>
      <c r="K45" s="21">
        <f>-2000</f>
        <v>-2000</v>
      </c>
      <c r="L45" s="21">
        <f>I45+K45+J45</f>
        <v>-2000</v>
      </c>
      <c r="M45" s="21"/>
      <c r="N45" s="21"/>
      <c r="O45" s="21"/>
      <c r="P45" s="21"/>
      <c r="Q45" s="21">
        <f>M45+N45+O45</f>
        <v>0</v>
      </c>
      <c r="R45" s="21"/>
      <c r="S45" s="21"/>
      <c r="T45" s="21"/>
      <c r="U45" s="21">
        <f>R45+S45+T45</f>
        <v>0</v>
      </c>
      <c r="V45" s="6"/>
      <c r="W45" s="3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83.25" customHeight="1">
      <c r="A46" s="24" t="s">
        <v>83</v>
      </c>
      <c r="B46" s="20" t="s">
        <v>84</v>
      </c>
      <c r="C46" s="21">
        <f t="shared" si="16"/>
        <v>0</v>
      </c>
      <c r="D46" s="17"/>
      <c r="E46" s="26"/>
      <c r="F46" s="26"/>
      <c r="G46" s="26"/>
      <c r="H46" s="17"/>
      <c r="I46" s="21"/>
      <c r="J46" s="21"/>
      <c r="K46" s="21"/>
      <c r="L46" s="17"/>
      <c r="M46" s="21"/>
      <c r="N46" s="21"/>
      <c r="O46" s="21"/>
      <c r="P46" s="21"/>
      <c r="Q46" s="17"/>
      <c r="R46" s="21"/>
      <c r="S46" s="21"/>
      <c r="T46" s="21"/>
      <c r="U46" s="17"/>
      <c r="V46" s="6"/>
      <c r="W46" s="3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36.75" customHeight="1">
      <c r="A47" s="28" t="s">
        <v>85</v>
      </c>
      <c r="B47" s="20" t="s">
        <v>86</v>
      </c>
      <c r="C47" s="21">
        <f t="shared" si="16"/>
        <v>0</v>
      </c>
      <c r="D47" s="17"/>
      <c r="E47" s="21"/>
      <c r="F47" s="29"/>
      <c r="G47" s="29"/>
      <c r="H47" s="17"/>
      <c r="I47" s="29"/>
      <c r="J47" s="29"/>
      <c r="K47" s="29"/>
      <c r="L47" s="17"/>
      <c r="M47" s="29"/>
      <c r="N47" s="29"/>
      <c r="O47" s="29"/>
      <c r="P47" s="21"/>
      <c r="Q47" s="17"/>
      <c r="R47" s="21"/>
      <c r="S47" s="21"/>
      <c r="T47" s="21"/>
      <c r="U47" s="17"/>
      <c r="V47" s="6"/>
      <c r="W47" s="3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64" ht="99.75" customHeight="1">
      <c r="A48" s="27" t="s">
        <v>87</v>
      </c>
      <c r="B48" s="15" t="s">
        <v>88</v>
      </c>
      <c r="C48" s="17">
        <f>C49+C50</f>
        <v>179882.6</v>
      </c>
      <c r="D48" s="17">
        <f>D49+D50+D52</f>
        <v>171658.9</v>
      </c>
      <c r="E48" s="17">
        <f>E49+E50+E52</f>
        <v>6080.8</v>
      </c>
      <c r="F48" s="17">
        <f>F49+F50+F52</f>
        <v>10590.3</v>
      </c>
      <c r="G48" s="17">
        <f>G49+G50+G52</f>
        <v>10455.9</v>
      </c>
      <c r="H48" s="17">
        <f>H49+H50+H52</f>
        <v>27127</v>
      </c>
      <c r="I48" s="17">
        <f>I49+I50+I52</f>
        <v>15191.5</v>
      </c>
      <c r="J48" s="17">
        <f>J49+J50+J52</f>
        <v>4645.6</v>
      </c>
      <c r="K48" s="17">
        <f>K49+K50+K52</f>
        <v>8940.5</v>
      </c>
      <c r="L48" s="17">
        <f>L49+L50+L52</f>
        <v>28777.6</v>
      </c>
      <c r="M48" s="17">
        <f>M49+M50+M52</f>
        <v>45781.1</v>
      </c>
      <c r="N48" s="17">
        <f>N49+N50+N52</f>
        <v>6951.5</v>
      </c>
      <c r="O48" s="17">
        <f>O49+O50+O52</f>
        <v>8041.1</v>
      </c>
      <c r="P48" s="17">
        <f>P49</f>
        <v>0</v>
      </c>
      <c r="Q48" s="17">
        <f>Q49+Q50+Q52</f>
        <v>60773.7</v>
      </c>
      <c r="R48" s="17">
        <f>R49+R50+R52</f>
        <v>21507</v>
      </c>
      <c r="S48" s="17">
        <f>S49+S50+S52</f>
        <v>13957.5</v>
      </c>
      <c r="T48" s="17">
        <f>T49+T50+T52</f>
        <v>19516.1</v>
      </c>
      <c r="U48" s="17">
        <f>U49+U50+U52</f>
        <v>54980.6</v>
      </c>
      <c r="V48" s="30"/>
      <c r="W48" s="31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53" ht="36.75" customHeight="1">
      <c r="A49" s="24" t="s">
        <v>56</v>
      </c>
      <c r="B49" s="15"/>
      <c r="C49" s="21">
        <f>C24+C26+C28+C30+C35+C32</f>
        <v>179532.6</v>
      </c>
      <c r="D49" s="21">
        <f>D24+D26+D28+D30+D35+D32</f>
        <v>170708.9</v>
      </c>
      <c r="E49" s="21">
        <f>E24+E26+E28+E30+E35+E32</f>
        <v>6080.8</v>
      </c>
      <c r="F49" s="21">
        <f>F24+F26+F28+F30+F35+F32</f>
        <v>10590.3</v>
      </c>
      <c r="G49" s="21">
        <f>G24+G26+G28+G30+G35+G32</f>
        <v>10455.9</v>
      </c>
      <c r="H49" s="21">
        <f>H24+H26+H28+H30+H35+H32</f>
        <v>27127</v>
      </c>
      <c r="I49" s="21">
        <f>I24+I26+I28+I30+I35+I32</f>
        <v>15191.5</v>
      </c>
      <c r="J49" s="21">
        <f>J24+J26+J28+J30+J35+J32</f>
        <v>4645.6</v>
      </c>
      <c r="K49" s="21">
        <f>K24+K26+K28+K30+K35+K32</f>
        <v>8940.5</v>
      </c>
      <c r="L49" s="21">
        <f>L24+L26+L28+L30+L35+L32</f>
        <v>28777.6</v>
      </c>
      <c r="M49" s="21">
        <f>M24+M26+M28+M30+M35+M32</f>
        <v>45781.1</v>
      </c>
      <c r="N49" s="21">
        <f>N24+N26+N28+N30+N35+N32</f>
        <v>6601.5</v>
      </c>
      <c r="O49" s="21">
        <f>O24+O26+O28+O30+O35+O32</f>
        <v>8041.1</v>
      </c>
      <c r="P49" s="21">
        <f>P24+P26+P28+P30+P35+P32</f>
        <v>0</v>
      </c>
      <c r="Q49" s="21">
        <f>Q24+Q26+Q28+Q30+Q35+Q32</f>
        <v>60423.7</v>
      </c>
      <c r="R49" s="21">
        <f>R24+R26+R28+R30+R35+R32</f>
        <v>21507</v>
      </c>
      <c r="S49" s="21">
        <f>S24+S26+S28+S30+S35+S32</f>
        <v>13357.5</v>
      </c>
      <c r="T49" s="21">
        <f>T24+T26+T28+T30+T35+T32</f>
        <v>19516.1</v>
      </c>
      <c r="U49" s="21">
        <f>U24+U26+U28+U30+U35+U32</f>
        <v>54380.6</v>
      </c>
      <c r="V49" s="6"/>
      <c r="W49" s="3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36.75" customHeight="1">
      <c r="A50" s="24" t="s">
        <v>72</v>
      </c>
      <c r="B50" s="15"/>
      <c r="C50" s="21">
        <f>C33</f>
        <v>350</v>
      </c>
      <c r="D50" s="21">
        <f>D33</f>
        <v>350</v>
      </c>
      <c r="E50" s="21">
        <f>E33</f>
        <v>0</v>
      </c>
      <c r="F50" s="21">
        <f>F33</f>
        <v>0</v>
      </c>
      <c r="G50" s="21">
        <f>G33</f>
        <v>0</v>
      </c>
      <c r="H50" s="21">
        <f>H33</f>
        <v>0</v>
      </c>
      <c r="I50" s="21">
        <f>I33</f>
        <v>0</v>
      </c>
      <c r="J50" s="21">
        <f>J33</f>
        <v>0</v>
      </c>
      <c r="K50" s="21">
        <f>K33</f>
        <v>0</v>
      </c>
      <c r="L50" s="21">
        <f>L33</f>
        <v>0</v>
      </c>
      <c r="M50" s="21">
        <f>M33</f>
        <v>0</v>
      </c>
      <c r="N50" s="21">
        <f>N33</f>
        <v>350</v>
      </c>
      <c r="O50" s="21">
        <f>O33</f>
        <v>0</v>
      </c>
      <c r="P50" s="21"/>
      <c r="Q50" s="21">
        <f>Q33</f>
        <v>350</v>
      </c>
      <c r="R50" s="21">
        <f>R33</f>
        <v>0</v>
      </c>
      <c r="S50" s="21">
        <f>S33</f>
        <v>0</v>
      </c>
      <c r="T50" s="21">
        <f>T33</f>
        <v>0</v>
      </c>
      <c r="U50" s="21">
        <f>U33</f>
        <v>0</v>
      </c>
      <c r="V50" s="6"/>
      <c r="W50" s="3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22.5" customHeight="1">
      <c r="A51" s="19" t="s">
        <v>53</v>
      </c>
      <c r="B51" s="15"/>
      <c r="C51" s="21"/>
      <c r="D51" s="17"/>
      <c r="E51" s="26"/>
      <c r="F51" s="26"/>
      <c r="G51" s="26"/>
      <c r="H51" s="17"/>
      <c r="I51" s="21"/>
      <c r="J51" s="21"/>
      <c r="K51" s="21"/>
      <c r="L51" s="17"/>
      <c r="M51" s="21"/>
      <c r="N51" s="21"/>
      <c r="O51" s="21"/>
      <c r="P51" s="21"/>
      <c r="Q51" s="17"/>
      <c r="R51" s="21"/>
      <c r="S51" s="21"/>
      <c r="T51" s="21"/>
      <c r="U51" s="17"/>
      <c r="V51" s="6"/>
      <c r="W51" s="3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67.5" customHeight="1">
      <c r="A52" s="19" t="s">
        <v>89</v>
      </c>
      <c r="B52" s="20" t="s">
        <v>90</v>
      </c>
      <c r="C52" s="21">
        <f>D52</f>
        <v>600</v>
      </c>
      <c r="D52" s="17">
        <f>H52+L52+Q52+U52</f>
        <v>600</v>
      </c>
      <c r="E52" s="26"/>
      <c r="F52" s="26"/>
      <c r="G52" s="26"/>
      <c r="H52" s="17">
        <f>E52+F52+G52</f>
        <v>0</v>
      </c>
      <c r="I52" s="21"/>
      <c r="J52" s="21"/>
      <c r="K52" s="21"/>
      <c r="L52" s="17">
        <f>I52+K52+J52</f>
        <v>0</v>
      </c>
      <c r="M52" s="21"/>
      <c r="N52" s="21"/>
      <c r="O52" s="21"/>
      <c r="P52" s="21"/>
      <c r="Q52" s="17">
        <f>M52+N52+O52</f>
        <v>0</v>
      </c>
      <c r="R52" s="21"/>
      <c r="S52" s="21">
        <v>600</v>
      </c>
      <c r="T52" s="21"/>
      <c r="U52" s="17">
        <f>R52+S52+T52</f>
        <v>600</v>
      </c>
      <c r="V52" s="6"/>
      <c r="W52" s="3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42.5" customHeight="1">
      <c r="A53" s="14" t="s">
        <v>91</v>
      </c>
      <c r="B53" s="15" t="s">
        <v>92</v>
      </c>
      <c r="C53" s="21">
        <f>-C36</f>
        <v>4000</v>
      </c>
      <c r="D53" s="21">
        <f>-D36</f>
        <v>-4058.79999999999</v>
      </c>
      <c r="E53" s="21">
        <f>-E36</f>
        <v>1491.6</v>
      </c>
      <c r="F53" s="21">
        <f>-F36</f>
        <v>256.799999999999</v>
      </c>
      <c r="G53" s="21">
        <f>-G36</f>
        <v>-1639</v>
      </c>
      <c r="H53" s="21">
        <f>-H36</f>
        <v>109.400000000001</v>
      </c>
      <c r="I53" s="21">
        <f>-I36</f>
        <v>4941</v>
      </c>
      <c r="J53" s="21">
        <f>-J36</f>
        <v>1312.5</v>
      </c>
      <c r="K53" s="21">
        <f>-K36</f>
        <v>865.1</v>
      </c>
      <c r="L53" s="21">
        <f>-L36</f>
        <v>7118.6</v>
      </c>
      <c r="M53" s="21">
        <f>-M36</f>
        <v>31075.2</v>
      </c>
      <c r="N53" s="21">
        <f>-N36</f>
        <v>-5324.2</v>
      </c>
      <c r="O53" s="21">
        <f>-O36</f>
        <v>631.999999999999</v>
      </c>
      <c r="P53" s="21">
        <f>-P36</f>
        <v>0</v>
      </c>
      <c r="Q53" s="21">
        <f>-Q36</f>
        <v>26383</v>
      </c>
      <c r="R53" s="21">
        <f>-R36</f>
        <v>-31552.8</v>
      </c>
      <c r="S53" s="21">
        <f>-S36</f>
        <v>236.900000000001</v>
      </c>
      <c r="T53" s="21">
        <f>-T36</f>
        <v>-6353.9</v>
      </c>
      <c r="U53" s="21">
        <f>-U36</f>
        <v>-37669.8</v>
      </c>
      <c r="V53" s="6"/>
      <c r="W53" s="3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00.5" customHeight="1">
      <c r="A54" s="34" t="s">
        <v>93</v>
      </c>
      <c r="B54" s="15" t="s">
        <v>94</v>
      </c>
      <c r="C54" s="21">
        <v>600</v>
      </c>
      <c r="D54" s="17">
        <v>600</v>
      </c>
      <c r="E54" s="21">
        <v>10199.6</v>
      </c>
      <c r="F54" s="21">
        <f>E55</f>
        <v>8708</v>
      </c>
      <c r="G54" s="21">
        <f>F55</f>
        <v>8451.2</v>
      </c>
      <c r="H54" s="21">
        <f>E54</f>
        <v>10199.6</v>
      </c>
      <c r="I54" s="21">
        <f>G55</f>
        <v>10090.2</v>
      </c>
      <c r="J54" s="21">
        <f>I55</f>
        <v>5149.2</v>
      </c>
      <c r="K54" s="21">
        <f>J55</f>
        <v>3836.7</v>
      </c>
      <c r="L54" s="21">
        <f>I54</f>
        <v>10090.2</v>
      </c>
      <c r="M54" s="21">
        <f>K55</f>
        <v>4971.6</v>
      </c>
      <c r="N54" s="21">
        <f>M55</f>
        <v>-26103.6</v>
      </c>
      <c r="O54" s="21">
        <f>N55</f>
        <v>-20779.4</v>
      </c>
      <c r="P54" s="21">
        <f>O55</f>
        <v>-21411.4</v>
      </c>
      <c r="Q54" s="21">
        <f>M54</f>
        <v>4971.6</v>
      </c>
      <c r="R54" s="21">
        <f>O55</f>
        <v>-21411.4</v>
      </c>
      <c r="S54" s="21">
        <f>R55</f>
        <v>10141.4</v>
      </c>
      <c r="T54" s="21">
        <f>S55</f>
        <v>9304.5</v>
      </c>
      <c r="U54" s="21">
        <f>R54</f>
        <v>-21411.4</v>
      </c>
      <c r="V54" s="6"/>
      <c r="W54" s="3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01.25" customHeight="1">
      <c r="A55" s="34" t="s">
        <v>95</v>
      </c>
      <c r="B55" s="15" t="s">
        <v>96</v>
      </c>
      <c r="C55" s="17"/>
      <c r="D55" s="17">
        <v>0</v>
      </c>
      <c r="E55" s="17">
        <f>E54+E13-E21-E52-E45</f>
        <v>8708</v>
      </c>
      <c r="F55" s="17">
        <f>F54+F13-F21-F52-F45</f>
        <v>8451.2</v>
      </c>
      <c r="G55" s="17">
        <f>G54+G13-G21-G52-G45</f>
        <v>10090.2</v>
      </c>
      <c r="H55" s="17">
        <f>H54+H13-H21-H52-H45</f>
        <v>10090.2</v>
      </c>
      <c r="I55" s="17">
        <f>I54+I13-I21-I52-I45</f>
        <v>5149.2</v>
      </c>
      <c r="J55" s="17">
        <f>J54+J13-J21-J52-J45</f>
        <v>3836.7</v>
      </c>
      <c r="K55" s="17">
        <f>K54+K13-K21-K52-K45</f>
        <v>4971.6</v>
      </c>
      <c r="L55" s="17">
        <f>L54+L13-L21-L52-L45</f>
        <v>4971.6</v>
      </c>
      <c r="M55" s="17">
        <f>M54+M13-M21-M52-M45</f>
        <v>-26103.6</v>
      </c>
      <c r="N55" s="17">
        <f>N54+N13-N21-N52-N45</f>
        <v>-20779.4</v>
      </c>
      <c r="O55" s="17">
        <f>O54+O13-O21-O52-O45</f>
        <v>-21411.4</v>
      </c>
      <c r="P55" s="17">
        <f>P54+P13-P21-P52</f>
        <v>-21411.4</v>
      </c>
      <c r="Q55" s="17">
        <f>Q54+Q13-Q21-Q52-Q45</f>
        <v>-21411.4</v>
      </c>
      <c r="R55" s="17">
        <f>R54+R13-R21-R52-R45</f>
        <v>10141.4</v>
      </c>
      <c r="S55" s="17">
        <f>S54+S13-S21-S52-S45</f>
        <v>9304.5</v>
      </c>
      <c r="T55" s="17">
        <f>T54+T13-T21-T52-T45</f>
        <v>15658.4</v>
      </c>
      <c r="U55" s="17">
        <f>U54+U13-U21-U52-U45</f>
        <v>15658.4</v>
      </c>
      <c r="V55" s="6"/>
      <c r="W55" s="3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71.75" customHeight="1">
      <c r="A56" s="34" t="s">
        <v>97</v>
      </c>
      <c r="B56" s="15" t="s">
        <v>98</v>
      </c>
      <c r="C56" s="21"/>
      <c r="D56" s="21">
        <f>D54-D55</f>
        <v>600</v>
      </c>
      <c r="E56" s="21">
        <f>E54-E55</f>
        <v>1491.6</v>
      </c>
      <c r="F56" s="21">
        <f>F54-F55</f>
        <v>256.799999999999</v>
      </c>
      <c r="G56" s="21">
        <f>G54-G55</f>
        <v>-1639</v>
      </c>
      <c r="H56" s="21">
        <f>H54-H55</f>
        <v>109.400000000003</v>
      </c>
      <c r="I56" s="21">
        <f>I54-I55</f>
        <v>4941</v>
      </c>
      <c r="J56" s="21">
        <f>J54-J55</f>
        <v>1312.5</v>
      </c>
      <c r="K56" s="21">
        <f>K54-K55</f>
        <v>-1134.9</v>
      </c>
      <c r="L56" s="21">
        <f>L54-L55</f>
        <v>5118.6</v>
      </c>
      <c r="M56" s="21">
        <f>M54-M55</f>
        <v>31075.2</v>
      </c>
      <c r="N56" s="21">
        <f>N54-N55</f>
        <v>-5324.2</v>
      </c>
      <c r="O56" s="21">
        <f>O54-O55</f>
        <v>632</v>
      </c>
      <c r="P56" s="17">
        <f>P54-P55</f>
        <v>0</v>
      </c>
      <c r="Q56" s="21">
        <f>Q54-Q55</f>
        <v>26383</v>
      </c>
      <c r="R56" s="21">
        <f>R54-R55</f>
        <v>-31552.8</v>
      </c>
      <c r="S56" s="21">
        <f>S54-S55</f>
        <v>836.900000000001</v>
      </c>
      <c r="T56" s="21">
        <f>T54-T55</f>
        <v>-6353.9</v>
      </c>
      <c r="U56" s="21">
        <f>U54-U55</f>
        <v>-37069.8</v>
      </c>
      <c r="V56" s="6"/>
      <c r="W56" s="3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72.75" customHeight="1">
      <c r="A57" s="35" t="s">
        <v>99</v>
      </c>
      <c r="B57" s="15" t="s">
        <v>100</v>
      </c>
      <c r="C57" s="21">
        <f>D57</f>
        <v>0</v>
      </c>
      <c r="D57" s="17"/>
      <c r="E57" s="16"/>
      <c r="F57" s="16"/>
      <c r="G57" s="16"/>
      <c r="H57" s="17"/>
      <c r="I57" s="16"/>
      <c r="J57" s="16"/>
      <c r="K57" s="16"/>
      <c r="L57" s="17"/>
      <c r="M57" s="16"/>
      <c r="N57" s="16"/>
      <c r="O57" s="16"/>
      <c r="P57" s="17"/>
      <c r="Q57" s="17"/>
      <c r="R57" s="16"/>
      <c r="S57" s="16"/>
      <c r="T57" s="16"/>
      <c r="U57" s="17"/>
      <c r="V57" s="6"/>
      <c r="W57" s="3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30" customHeight="1">
      <c r="A58" s="36"/>
      <c r="B58" s="37"/>
      <c r="C58" s="38"/>
      <c r="D58" s="39"/>
      <c r="E58" s="40"/>
      <c r="F58" s="40"/>
      <c r="G58" s="40"/>
      <c r="H58" s="39"/>
      <c r="I58" s="40"/>
      <c r="J58" s="40"/>
      <c r="K58" s="40"/>
      <c r="L58" s="39"/>
      <c r="M58" s="40"/>
      <c r="N58" s="40"/>
      <c r="O58" s="40"/>
      <c r="P58" s="39"/>
      <c r="Q58" s="39"/>
      <c r="R58" s="40"/>
      <c r="S58" s="40"/>
      <c r="T58" s="40"/>
      <c r="U58" s="39"/>
      <c r="V58" s="6"/>
      <c r="W58" s="3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45" customHeight="1">
      <c r="A59" s="41"/>
      <c r="B59" s="42" t="s">
        <v>101</v>
      </c>
      <c r="C59" s="42"/>
      <c r="D59" s="42"/>
      <c r="E59" s="42"/>
      <c r="F59" s="42"/>
      <c r="G59" s="42"/>
      <c r="H59" s="43"/>
      <c r="I59" s="44"/>
      <c r="J59" s="3"/>
      <c r="K59" s="45"/>
      <c r="L59" s="41"/>
      <c r="M59" s="46"/>
      <c r="N59" s="46"/>
      <c r="O59" s="41"/>
      <c r="P59" s="41"/>
      <c r="Q59" s="47" t="s">
        <v>102</v>
      </c>
      <c r="R59" s="47"/>
      <c r="S59" s="47"/>
      <c r="T59" s="47"/>
      <c r="U59" s="41"/>
      <c r="V59" s="6"/>
      <c r="W59" s="3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45" customHeight="1">
      <c r="A60" s="41"/>
      <c r="B60" s="42"/>
      <c r="C60" s="42"/>
      <c r="D60" s="42"/>
      <c r="E60" s="42"/>
      <c r="F60" s="42"/>
      <c r="G60" s="42"/>
      <c r="H60" s="43"/>
      <c r="I60" s="44"/>
      <c r="J60" s="3"/>
      <c r="K60" s="45"/>
      <c r="L60" s="41"/>
      <c r="M60" s="46"/>
      <c r="N60" s="46"/>
      <c r="O60" s="41"/>
      <c r="P60" s="41"/>
      <c r="Q60" s="47"/>
      <c r="R60" s="47"/>
      <c r="S60" s="47"/>
      <c r="T60" s="47"/>
      <c r="U60" s="41"/>
      <c r="V60" s="6"/>
      <c r="W60" s="3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6"/>
      <c r="N61" s="46"/>
      <c r="O61" s="41"/>
      <c r="P61" s="41"/>
      <c r="Q61" s="41"/>
      <c r="R61" s="41"/>
      <c r="S61" s="41"/>
      <c r="T61" s="41"/>
      <c r="U61" s="41"/>
      <c r="V61" s="6"/>
      <c r="W61" s="3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27.75" customHeight="1">
      <c r="A62" s="6"/>
      <c r="B62" s="48" t="s">
        <v>103</v>
      </c>
      <c r="C62" s="48"/>
      <c r="D62" s="48"/>
      <c r="E62" s="48"/>
      <c r="F62" s="48"/>
      <c r="G62" s="48"/>
      <c r="H62" s="48"/>
      <c r="I62" s="6"/>
      <c r="J62" s="6"/>
      <c r="K62" s="6"/>
      <c r="L62" s="6"/>
      <c r="M62" s="6"/>
      <c r="N62" s="6"/>
      <c r="O62" s="49"/>
      <c r="P62" s="6"/>
      <c r="Q62" s="50" t="s">
        <v>104</v>
      </c>
      <c r="R62" s="50"/>
      <c r="S62" s="50"/>
      <c r="T62" s="50"/>
      <c r="U62" s="6"/>
      <c r="V62" s="6"/>
      <c r="W62" s="3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ht="16.5"/>
  </sheetData>
  <sheetProtection selectLockedCells="1" selectUnlockedCells="1"/>
  <mergeCells count="18"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9:G59"/>
    <mergeCell ref="Q59:T59"/>
    <mergeCell ref="B62:H62"/>
    <mergeCell ref="Q62:T62"/>
  </mergeCells>
  <printOptions/>
  <pageMargins left="0.7875" right="0.7875" top="0.7875" bottom="0.7875" header="0.5118055555555555" footer="0.5118055555555555"/>
  <pageSetup firstPageNumber="1" useFirstPageNumber="1" fitToHeight="4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2021-01-28T13:07:55Z</cp:lastPrinted>
  <dcterms:created xsi:type="dcterms:W3CDTF">2021-01-28T11:31:57Z</dcterms:created>
  <dcterms:modified xsi:type="dcterms:W3CDTF">2021-01-28T13:08:51Z</dcterms:modified>
  <cp:category/>
  <cp:version/>
  <cp:contentType/>
  <cp:contentStatus/>
  <cp:revision>3</cp:revision>
</cp:coreProperties>
</file>