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<sst xmlns="http://schemas.openxmlformats.org/spreadsheetml/2006/main" count="190" uniqueCount="108">
  <si>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</si>
  <si>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</si>
  <si>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</si>
  <si>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</si>
  <si>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</si>
  <si>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</si>
  <si>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</si>
  <si>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</si>
  <si>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</si>
  <si>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</si>
  <si>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</si>
  <si>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</si>
  <si>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</si>
  <si>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</si>
  <si>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</si>
  <si>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</si>
  <si>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</si>
  <si>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</si>
  <si>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</si>
  <si>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</si>
  <si>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</si>
  <si>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</si>
  <si>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</si>
  <si>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</si>
  <si>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</si>
  <si>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</si>
  <si>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</si>
  <si>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</si>
  <si>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</si>
  <si>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</si>
  <si>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</si>
  <si>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</si>
  <si>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</si>
  <si>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</si>
  <si>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</si>
  <si>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</si>
  <si>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</si>
  <si>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</si>
  <si>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</si>
  <si>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</si>
  <si>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</si>
  <si>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</si>
  <si>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</si>
  <si>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</si>
  <si>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</si>
  <si>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</si>
  <si>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</si>
  <si>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</si>
  <si>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</si>
  <si>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</si>
  <si>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</si>
  <si>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</si>
  <si>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</si>
  <si>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</si>
  <si>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</si>
  <si>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</si>
  <si>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</si>
  <si>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</si>
  <si>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</si>
  <si>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</si>
  <si>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</si>
  <si>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</si>
  <si>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</si>
  <si>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</si>
  <si>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</si>
  <si>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</si>
  <si>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</si>
  <si>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</si>
  <si>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</si>
  <si>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</si>
  <si>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</si>
  <si>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</si>
  <si>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</si>
  <si>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</si>
  <si>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</si>
  <si>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</si>
  <si>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</si>
  <si>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</si>
  <si>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</si>
  <si>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</si>
  <si>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</si>
  <si>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</si>
  <si>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</si>
  <si>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</si>
  <si>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</si>
  <si>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</si>
  <si>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</si>
  <si>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</si>
  <si>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</si>
  <si>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</si>
  <si>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</si>
  <si>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</si>
  <si>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</si>
  <si>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</si>
  <si>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</si>
  <si>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</si>
  <si>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</si>
  <si>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</si>
  <si>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</si>
  <si>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</si>
  <si>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</si>
  <si>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</si>
  <si>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</si>
  <si>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</si>
  <si>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Июль</t>
  </si>
  <si>
    <t>Кассовый план исполнения  бюджета муниципального образования Юрьев-Польский район  на 2021 год</t>
  </si>
  <si>
    <t>(по состоянию на "01"января  2021г.)</t>
  </si>
  <si>
    <t xml:space="preserve">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</si>
</sst>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17" fillId="34" borderId="10" xfId="43" applyFont="1" applyFill="1" applyBorder="1" applyAlignment="1">
      <alignment horizontal="lef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5"/>
  <sheetViews>
    <sheetView tabSelected="1" workbookViewId="0" topLeftCell="A102">
      <selection activeCell="K125" sqref="K125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8.75390625" style="0" customWidth="1"/>
    <col min="12" max="12" width="8.625" style="0" customWidth="1"/>
    <col min="13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60"/>
      <c r="O3" s="61"/>
      <c r="P3" s="24"/>
      <c r="Q3" s="24"/>
      <c r="R3" s="24"/>
      <c r="S3" s="24"/>
    </row>
    <row r="4" spans="13:19" ht="13.5" customHeight="1">
      <c r="M4" s="24"/>
      <c r="N4" s="60" t="s">
        <v>89</v>
      </c>
      <c r="O4" s="61"/>
      <c r="P4" s="61"/>
      <c r="Q4" s="61"/>
      <c r="R4" s="61"/>
      <c r="S4" s="24"/>
    </row>
    <row r="5" spans="13:19" ht="15.75" customHeight="1">
      <c r="M5" s="24"/>
      <c r="N5" s="62" t="s">
        <v>90</v>
      </c>
      <c r="O5" s="63"/>
      <c r="P5" s="63"/>
      <c r="Q5" s="63"/>
      <c r="R5" s="63"/>
      <c r="S5" s="24"/>
    </row>
    <row r="6" spans="13:19" ht="12.75" hidden="1">
      <c r="M6" s="24"/>
      <c r="N6" s="63"/>
      <c r="O6" s="63"/>
      <c r="P6" s="63"/>
      <c r="Q6" s="63"/>
      <c r="R6" s="63"/>
      <c r="S6" s="24"/>
    </row>
    <row r="7" spans="13:19" ht="12.75" hidden="1">
      <c r="M7" s="24"/>
      <c r="N7" s="63"/>
      <c r="O7" s="63"/>
      <c r="P7" s="63"/>
      <c r="Q7" s="63"/>
      <c r="R7" s="63"/>
      <c r="S7" s="24"/>
    </row>
    <row r="8" spans="13:19" ht="12.75" hidden="1">
      <c r="M8" s="24"/>
      <c r="N8" s="63"/>
      <c r="O8" s="63"/>
      <c r="P8" s="63"/>
      <c r="Q8" s="63"/>
      <c r="R8" s="63"/>
      <c r="S8" s="24"/>
    </row>
    <row r="9" spans="13:19" ht="42" customHeight="1">
      <c r="M9" s="24"/>
      <c r="N9" s="63"/>
      <c r="O9" s="63"/>
      <c r="P9" s="63"/>
      <c r="Q9" s="63"/>
      <c r="R9" s="63"/>
      <c r="S9" s="24"/>
    </row>
    <row r="10" spans="1:22" ht="32.25" customHeight="1">
      <c r="A10" s="58"/>
      <c r="B10" s="1"/>
      <c r="C10" s="1"/>
      <c r="D10" s="21" t="s">
        <v>105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9" t="s">
        <v>2</v>
      </c>
      <c r="B15" s="59" t="s">
        <v>3</v>
      </c>
      <c r="C15" s="59" t="s">
        <v>87</v>
      </c>
      <c r="D15" s="59" t="s">
        <v>4</v>
      </c>
      <c r="E15" s="59" t="s">
        <v>5</v>
      </c>
      <c r="F15" s="59"/>
      <c r="G15" s="59"/>
      <c r="H15" s="59" t="s">
        <v>6</v>
      </c>
      <c r="I15" s="59" t="s">
        <v>7</v>
      </c>
      <c r="J15" s="59"/>
      <c r="K15" s="59"/>
      <c r="L15" s="59" t="s">
        <v>8</v>
      </c>
      <c r="M15" s="59" t="s">
        <v>9</v>
      </c>
      <c r="N15" s="59"/>
      <c r="O15" s="59"/>
      <c r="P15" s="8"/>
      <c r="Q15" s="59" t="s">
        <v>10</v>
      </c>
      <c r="R15" s="59" t="s">
        <v>11</v>
      </c>
      <c r="S15" s="59"/>
      <c r="T15" s="59"/>
      <c r="U15" s="59" t="s">
        <v>12</v>
      </c>
      <c r="V15" s="1"/>
    </row>
    <row r="16" spans="1:22" ht="3.75" customHeight="1">
      <c r="A16" s="59" t="s">
        <v>0</v>
      </c>
      <c r="B16" s="59" t="s">
        <v>0</v>
      </c>
      <c r="C16" s="59" t="s">
        <v>0</v>
      </c>
      <c r="D16" s="59" t="s">
        <v>0</v>
      </c>
      <c r="E16" s="59" t="s">
        <v>0</v>
      </c>
      <c r="F16" s="59" t="s">
        <v>0</v>
      </c>
      <c r="G16" s="59" t="s">
        <v>0</v>
      </c>
      <c r="H16" s="59" t="s">
        <v>0</v>
      </c>
      <c r="I16" s="59" t="s">
        <v>0</v>
      </c>
      <c r="J16" s="59" t="s">
        <v>0</v>
      </c>
      <c r="K16" s="59" t="s">
        <v>0</v>
      </c>
      <c r="L16" s="59" t="s">
        <v>0</v>
      </c>
      <c r="M16" s="59" t="s">
        <v>0</v>
      </c>
      <c r="N16" s="59" t="s">
        <v>0</v>
      </c>
      <c r="O16" s="59" t="s">
        <v>0</v>
      </c>
      <c r="P16" s="8"/>
      <c r="Q16" s="59" t="s">
        <v>0</v>
      </c>
      <c r="R16" s="59" t="s">
        <v>0</v>
      </c>
      <c r="S16" s="59" t="s">
        <v>0</v>
      </c>
      <c r="T16" s="59" t="s">
        <v>0</v>
      </c>
      <c r="U16" s="59" t="s">
        <v>0</v>
      </c>
      <c r="V16" s="1"/>
    </row>
    <row r="17" spans="1:22" ht="48" customHeight="1">
      <c r="A17" s="59" t="s">
        <v>0</v>
      </c>
      <c r="B17" s="59" t="s">
        <v>0</v>
      </c>
      <c r="C17" s="59" t="s">
        <v>0</v>
      </c>
      <c r="D17" s="59" t="s">
        <v>0</v>
      </c>
      <c r="E17" s="9" t="s">
        <v>13</v>
      </c>
      <c r="F17" s="9" t="s">
        <v>14</v>
      </c>
      <c r="G17" s="9" t="s">
        <v>15</v>
      </c>
      <c r="H17" s="59" t="s">
        <v>0</v>
      </c>
      <c r="I17" s="9" t="s">
        <v>16</v>
      </c>
      <c r="J17" s="9" t="s">
        <v>17</v>
      </c>
      <c r="K17" s="9" t="s">
        <v>18</v>
      </c>
      <c r="L17" s="59" t="s">
        <v>0</v>
      </c>
      <c r="M17" s="9" t="s">
        <v>104</v>
      </c>
      <c r="N17" s="9" t="s">
        <v>19</v>
      </c>
      <c r="O17" s="9" t="s">
        <v>20</v>
      </c>
      <c r="P17" s="9"/>
      <c r="Q17" s="59" t="s">
        <v>0</v>
      </c>
      <c r="R17" s="9" t="s">
        <v>21</v>
      </c>
      <c r="S17" s="9" t="s">
        <v>22</v>
      </c>
      <c r="T17" s="9" t="s">
        <v>23</v>
      </c>
      <c r="U17" s="59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77</v>
      </c>
      <c r="B21" s="14" t="s">
        <v>47</v>
      </c>
      <c r="C21" s="15">
        <f aca="true" t="shared" si="0" ref="C21:U21">C23+C29</f>
        <v>872332.3</v>
      </c>
      <c r="D21" s="15">
        <f t="shared" si="0"/>
        <v>872332.2999999999</v>
      </c>
      <c r="E21" s="15">
        <f t="shared" si="0"/>
        <v>61775.4</v>
      </c>
      <c r="F21" s="15">
        <f t="shared" si="0"/>
        <v>65325.6</v>
      </c>
      <c r="G21" s="15">
        <f t="shared" si="0"/>
        <v>80749.1</v>
      </c>
      <c r="H21" s="15">
        <f t="shared" si="0"/>
        <v>207850.1</v>
      </c>
      <c r="I21" s="15">
        <f t="shared" si="0"/>
        <v>67429.4</v>
      </c>
      <c r="J21" s="15">
        <f t="shared" si="0"/>
        <v>68878.9</v>
      </c>
      <c r="K21" s="15">
        <f t="shared" si="0"/>
        <v>98338.7</v>
      </c>
      <c r="L21" s="15">
        <f t="shared" si="0"/>
        <v>234647</v>
      </c>
      <c r="M21" s="15">
        <f t="shared" si="0"/>
        <v>75251.5</v>
      </c>
      <c r="N21" s="15">
        <f t="shared" si="0"/>
        <v>56772.1</v>
      </c>
      <c r="O21" s="15">
        <f t="shared" si="0"/>
        <v>70704.5</v>
      </c>
      <c r="P21" s="15">
        <f t="shared" si="0"/>
        <v>645225.2</v>
      </c>
      <c r="Q21" s="15">
        <f t="shared" si="0"/>
        <v>202728.1</v>
      </c>
      <c r="R21" s="15">
        <f t="shared" si="0"/>
        <v>101055</v>
      </c>
      <c r="S21" s="15">
        <f t="shared" si="0"/>
        <v>60347.8</v>
      </c>
      <c r="T21" s="15">
        <f t="shared" si="0"/>
        <v>65704.3</v>
      </c>
      <c r="U21" s="15">
        <f t="shared" si="0"/>
        <v>227107.1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79</v>
      </c>
      <c r="B23" s="44" t="s">
        <v>52</v>
      </c>
      <c r="C23" s="50">
        <f>C24+C25+C26+C27</f>
        <v>248146</v>
      </c>
      <c r="D23" s="50">
        <f aca="true" t="shared" si="1" ref="D23:D33">H23+L23+Q23+U23</f>
        <v>248146</v>
      </c>
      <c r="E23" s="50">
        <f>E24+E25+E26+E27</f>
        <v>17223</v>
      </c>
      <c r="F23" s="50">
        <f>F24+F25+F26+F27</f>
        <v>16482</v>
      </c>
      <c r="G23" s="50">
        <f>G24+G25+G26+G27</f>
        <v>21440</v>
      </c>
      <c r="H23" s="50">
        <f aca="true" t="shared" si="2" ref="H23:H36">E23+F23+G23</f>
        <v>55145</v>
      </c>
      <c r="I23" s="50">
        <f>I24+I25+I26+I27</f>
        <v>19159</v>
      </c>
      <c r="J23" s="50">
        <f>J24+J25+J26+J27</f>
        <v>16566</v>
      </c>
      <c r="K23" s="50">
        <f>K24+K25+K26+K27</f>
        <v>19292</v>
      </c>
      <c r="L23" s="50">
        <f aca="true" t="shared" si="3" ref="L23:L36">I23+J23+K23</f>
        <v>55017</v>
      </c>
      <c r="M23" s="50">
        <f>M24+M25+M26+M27</f>
        <v>22008</v>
      </c>
      <c r="N23" s="50">
        <f>N24+N25+N26+N27</f>
        <v>18252</v>
      </c>
      <c r="O23" s="50">
        <f>O24+O25+O26+O27</f>
        <v>20021</v>
      </c>
      <c r="P23" s="50">
        <f>H23+L23+M23+N23+O23</f>
        <v>170443</v>
      </c>
      <c r="Q23" s="50">
        <f aca="true" t="shared" si="4" ref="Q23:Q36">M23+N23+O23</f>
        <v>60281</v>
      </c>
      <c r="R23" s="50">
        <f>R24+R25+R26+R27</f>
        <v>22554</v>
      </c>
      <c r="S23" s="50">
        <f>S24+S25+S26+S27</f>
        <v>21838</v>
      </c>
      <c r="T23" s="50">
        <f>T24+T25+T26+T27</f>
        <v>33311</v>
      </c>
      <c r="U23" s="50">
        <f aca="true" t="shared" si="5" ref="U23:U36">R23+S23+T23</f>
        <v>77703</v>
      </c>
      <c r="V23" s="39"/>
    </row>
    <row r="24" spans="1:22" s="38" customFormat="1" ht="36" customHeight="1">
      <c r="A24" s="36" t="s">
        <v>83</v>
      </c>
      <c r="B24" s="43"/>
      <c r="C24" s="49">
        <v>217636</v>
      </c>
      <c r="D24" s="49">
        <f>H24+L24+Q24+U24</f>
        <v>217636</v>
      </c>
      <c r="E24" s="49">
        <v>15175</v>
      </c>
      <c r="F24" s="49">
        <v>14419</v>
      </c>
      <c r="G24" s="49">
        <v>18378</v>
      </c>
      <c r="H24" s="50">
        <f t="shared" si="2"/>
        <v>47972</v>
      </c>
      <c r="I24" s="49">
        <v>15251</v>
      </c>
      <c r="J24" s="49">
        <v>14503</v>
      </c>
      <c r="K24" s="49">
        <v>16235</v>
      </c>
      <c r="L24" s="50">
        <f t="shared" si="3"/>
        <v>45989</v>
      </c>
      <c r="M24" s="49">
        <v>19950</v>
      </c>
      <c r="N24" s="49">
        <v>16189</v>
      </c>
      <c r="O24" s="49">
        <v>16964</v>
      </c>
      <c r="P24" s="49"/>
      <c r="Q24" s="50">
        <f t="shared" si="4"/>
        <v>53103</v>
      </c>
      <c r="R24" s="49">
        <v>20511</v>
      </c>
      <c r="S24" s="49">
        <v>19650</v>
      </c>
      <c r="T24" s="49">
        <v>30411</v>
      </c>
      <c r="U24" s="50">
        <f t="shared" si="5"/>
        <v>70572</v>
      </c>
      <c r="V24" s="37"/>
    </row>
    <row r="25" spans="1:22" s="38" customFormat="1" ht="39" customHeight="1">
      <c r="A25" s="36" t="s">
        <v>84</v>
      </c>
      <c r="B25" s="43"/>
      <c r="C25" s="49">
        <v>30510</v>
      </c>
      <c r="D25" s="49">
        <f>H25+L25+Q25+U25</f>
        <v>30510</v>
      </c>
      <c r="E25" s="49">
        <v>2048</v>
      </c>
      <c r="F25" s="49">
        <v>2063</v>
      </c>
      <c r="G25" s="49">
        <v>3062</v>
      </c>
      <c r="H25" s="50">
        <f t="shared" si="2"/>
        <v>7173</v>
      </c>
      <c r="I25" s="49">
        <v>3908</v>
      </c>
      <c r="J25" s="49">
        <v>2063</v>
      </c>
      <c r="K25" s="49">
        <v>3057</v>
      </c>
      <c r="L25" s="50">
        <f t="shared" si="3"/>
        <v>9028</v>
      </c>
      <c r="M25" s="49">
        <v>2058</v>
      </c>
      <c r="N25" s="49">
        <v>2063</v>
      </c>
      <c r="O25" s="49">
        <v>3057</v>
      </c>
      <c r="P25" s="49"/>
      <c r="Q25" s="50">
        <f t="shared" si="4"/>
        <v>7178</v>
      </c>
      <c r="R25" s="49">
        <v>2043</v>
      </c>
      <c r="S25" s="49">
        <v>2188</v>
      </c>
      <c r="T25" s="49">
        <v>2900</v>
      </c>
      <c r="U25" s="50">
        <f t="shared" si="5"/>
        <v>7131</v>
      </c>
      <c r="V25" s="37"/>
    </row>
    <row r="26" spans="1:22" s="38" customFormat="1" ht="33" customHeight="1">
      <c r="A26" s="36" t="s">
        <v>85</v>
      </c>
      <c r="B26" s="43"/>
      <c r="C26" s="49">
        <v>0</v>
      </c>
      <c r="D26" s="49">
        <f t="shared" si="1"/>
        <v>0</v>
      </c>
      <c r="E26" s="49">
        <v>0</v>
      </c>
      <c r="F26" s="49">
        <v>0</v>
      </c>
      <c r="G26" s="49">
        <v>0</v>
      </c>
      <c r="H26" s="50">
        <f t="shared" si="2"/>
        <v>0</v>
      </c>
      <c r="I26" s="49">
        <v>0</v>
      </c>
      <c r="J26" s="49">
        <v>0</v>
      </c>
      <c r="K26" s="49">
        <v>0</v>
      </c>
      <c r="L26" s="50">
        <f>I26+J26+K26</f>
        <v>0</v>
      </c>
      <c r="M26" s="49">
        <v>0</v>
      </c>
      <c r="N26" s="49">
        <v>0</v>
      </c>
      <c r="O26" s="49">
        <v>0</v>
      </c>
      <c r="P26" s="49"/>
      <c r="Q26" s="50">
        <f t="shared" si="4"/>
        <v>0</v>
      </c>
      <c r="R26" s="49">
        <v>0</v>
      </c>
      <c r="S26" s="49">
        <v>0</v>
      </c>
      <c r="T26" s="49">
        <v>0</v>
      </c>
      <c r="U26" s="50">
        <f t="shared" si="5"/>
        <v>0</v>
      </c>
      <c r="V26" s="37"/>
    </row>
    <row r="27" spans="1:22" s="38" customFormat="1" ht="34.5" customHeight="1">
      <c r="A27" s="36" t="s">
        <v>86</v>
      </c>
      <c r="B27" s="43"/>
      <c r="C27" s="49"/>
      <c r="D27" s="49">
        <f t="shared" si="1"/>
        <v>0</v>
      </c>
      <c r="E27" s="49"/>
      <c r="F27" s="49"/>
      <c r="G27" s="49"/>
      <c r="H27" s="50">
        <f t="shared" si="2"/>
        <v>0</v>
      </c>
      <c r="I27" s="49"/>
      <c r="J27" s="49"/>
      <c r="K27" s="49"/>
      <c r="L27" s="50">
        <f t="shared" si="3"/>
        <v>0</v>
      </c>
      <c r="M27" s="49"/>
      <c r="N27" s="49"/>
      <c r="O27" s="49"/>
      <c r="P27" s="49"/>
      <c r="Q27" s="50">
        <f t="shared" si="4"/>
        <v>0</v>
      </c>
      <c r="R27" s="49"/>
      <c r="S27" s="49"/>
      <c r="T27" s="49"/>
      <c r="U27" s="50">
        <f t="shared" si="5"/>
        <v>0</v>
      </c>
      <c r="V27" s="37"/>
    </row>
    <row r="28" spans="1:22" s="38" customFormat="1" ht="25.5" customHeight="1">
      <c r="A28" s="36" t="s">
        <v>102</v>
      </c>
      <c r="B28" s="43"/>
      <c r="C28" s="49"/>
      <c r="D28" s="49"/>
      <c r="E28" s="49"/>
      <c r="F28" s="49"/>
      <c r="G28" s="49"/>
      <c r="H28" s="50"/>
      <c r="I28" s="49"/>
      <c r="J28" s="49"/>
      <c r="K28" s="49"/>
      <c r="L28" s="50"/>
      <c r="M28" s="49"/>
      <c r="N28" s="49"/>
      <c r="O28" s="49"/>
      <c r="P28" s="49"/>
      <c r="Q28" s="50"/>
      <c r="R28" s="49"/>
      <c r="S28" s="49"/>
      <c r="T28" s="49"/>
      <c r="U28" s="50"/>
      <c r="V28" s="37"/>
    </row>
    <row r="29" spans="1:22" s="40" customFormat="1" ht="24" customHeight="1">
      <c r="A29" s="41" t="s">
        <v>80</v>
      </c>
      <c r="B29" s="44" t="s">
        <v>48</v>
      </c>
      <c r="C29" s="50">
        <f>C30+C31+C32+C33+C34+C35</f>
        <v>624186.3</v>
      </c>
      <c r="D29" s="50">
        <f t="shared" si="1"/>
        <v>624186.2999999999</v>
      </c>
      <c r="E29" s="51">
        <f>E30+E31+E32+E33+E34</f>
        <v>44552.4</v>
      </c>
      <c r="F29" s="51">
        <f>F30+F31+F32+F33+F34</f>
        <v>48843.6</v>
      </c>
      <c r="G29" s="51">
        <f>G30+G31+G32+G33+G34</f>
        <v>59309.1</v>
      </c>
      <c r="H29" s="50">
        <f t="shared" si="2"/>
        <v>152705.1</v>
      </c>
      <c r="I29" s="50">
        <f>I30+I31+I32+I33+I34</f>
        <v>48270.399999999994</v>
      </c>
      <c r="J29" s="50">
        <f>J30+J31+J32+J33+J34</f>
        <v>52312.9</v>
      </c>
      <c r="K29" s="50">
        <f>K30+K31+K32+K33+K34</f>
        <v>79046.7</v>
      </c>
      <c r="L29" s="50">
        <f t="shared" si="3"/>
        <v>179630</v>
      </c>
      <c r="M29" s="50">
        <f>M30+M31+M32+M33+M34</f>
        <v>53243.5</v>
      </c>
      <c r="N29" s="50">
        <f>N30+N31+N32+N33+N34</f>
        <v>38520.1</v>
      </c>
      <c r="O29" s="50">
        <f>O30+O31+O32+O33+O34+O35</f>
        <v>50683.49999999999</v>
      </c>
      <c r="P29" s="50">
        <f>H29+L29+M29+N29+O29</f>
        <v>474782.19999999995</v>
      </c>
      <c r="Q29" s="50">
        <f t="shared" si="4"/>
        <v>142447.1</v>
      </c>
      <c r="R29" s="50">
        <f>R30+R31+R32+R33+R34</f>
        <v>78501</v>
      </c>
      <c r="S29" s="50">
        <f>S30+S31+S32+S33+S34</f>
        <v>38509.8</v>
      </c>
      <c r="T29" s="50">
        <f>T30+T31+T32+T33+T34</f>
        <v>32393.3</v>
      </c>
      <c r="U29" s="50">
        <f t="shared" si="5"/>
        <v>149404.1</v>
      </c>
      <c r="V29" s="39"/>
    </row>
    <row r="30" spans="1:22" s="38" customFormat="1" ht="33" customHeight="1">
      <c r="A30" s="36" t="s">
        <v>83</v>
      </c>
      <c r="B30" s="43"/>
      <c r="C30" s="49">
        <v>188699.4</v>
      </c>
      <c r="D30" s="49">
        <f t="shared" si="1"/>
        <v>188699.40000000002</v>
      </c>
      <c r="E30" s="52">
        <v>15725.1</v>
      </c>
      <c r="F30" s="52">
        <v>15725.1</v>
      </c>
      <c r="G30" s="52">
        <v>15725.1</v>
      </c>
      <c r="H30" s="50">
        <f t="shared" si="2"/>
        <v>47175.3</v>
      </c>
      <c r="I30" s="49">
        <v>15725.1</v>
      </c>
      <c r="J30" s="49">
        <v>15725.1</v>
      </c>
      <c r="K30" s="49">
        <v>15725.1</v>
      </c>
      <c r="L30" s="50">
        <f t="shared" si="3"/>
        <v>47175.3</v>
      </c>
      <c r="M30" s="49">
        <v>15725.1</v>
      </c>
      <c r="N30" s="49">
        <v>15725.1</v>
      </c>
      <c r="O30" s="49">
        <v>15725.1</v>
      </c>
      <c r="P30" s="49"/>
      <c r="Q30" s="50">
        <f t="shared" si="4"/>
        <v>47175.3</v>
      </c>
      <c r="R30" s="49">
        <v>15725.1</v>
      </c>
      <c r="S30" s="49">
        <v>15724.1</v>
      </c>
      <c r="T30" s="49">
        <v>15724.3</v>
      </c>
      <c r="U30" s="50">
        <f t="shared" si="5"/>
        <v>47173.5</v>
      </c>
      <c r="V30" s="37"/>
    </row>
    <row r="31" spans="1:22" s="38" customFormat="1" ht="34.5" customHeight="1">
      <c r="A31" s="36" t="s">
        <v>84</v>
      </c>
      <c r="B31" s="43"/>
      <c r="C31" s="49">
        <v>19288.9</v>
      </c>
      <c r="D31" s="49">
        <f t="shared" si="1"/>
        <v>19288.9</v>
      </c>
      <c r="E31" s="52">
        <v>395</v>
      </c>
      <c r="F31" s="52">
        <v>397</v>
      </c>
      <c r="G31" s="52">
        <v>9485.9</v>
      </c>
      <c r="H31" s="50">
        <f t="shared" si="2"/>
        <v>10277.9</v>
      </c>
      <c r="I31" s="49">
        <v>382</v>
      </c>
      <c r="J31" s="49">
        <v>377.3</v>
      </c>
      <c r="K31" s="49">
        <v>2262.8</v>
      </c>
      <c r="L31" s="50">
        <f t="shared" si="3"/>
        <v>3022.1000000000004</v>
      </c>
      <c r="M31" s="49">
        <v>380</v>
      </c>
      <c r="N31" s="49">
        <v>373.8</v>
      </c>
      <c r="O31" s="49">
        <v>2240.2</v>
      </c>
      <c r="P31" s="49"/>
      <c r="Q31" s="50">
        <f t="shared" si="4"/>
        <v>2994</v>
      </c>
      <c r="R31" s="49">
        <v>367.2</v>
      </c>
      <c r="S31" s="49">
        <v>367.2</v>
      </c>
      <c r="T31" s="49">
        <v>2260.5</v>
      </c>
      <c r="U31" s="50">
        <f t="shared" si="5"/>
        <v>2994.9</v>
      </c>
      <c r="V31" s="37"/>
    </row>
    <row r="32" spans="1:22" s="38" customFormat="1" ht="35.25" customHeight="1">
      <c r="A32" s="36" t="s">
        <v>85</v>
      </c>
      <c r="B32" s="43"/>
      <c r="C32" s="49">
        <v>303300.9</v>
      </c>
      <c r="D32" s="49">
        <f>H32+L32+Q32+U32</f>
        <v>303300.9</v>
      </c>
      <c r="E32" s="52">
        <v>21532.9</v>
      </c>
      <c r="F32" s="52">
        <v>26187.5</v>
      </c>
      <c r="G32" s="52">
        <v>27537.1</v>
      </c>
      <c r="H32" s="50">
        <f t="shared" si="2"/>
        <v>75257.5</v>
      </c>
      <c r="I32" s="49">
        <v>25626.6</v>
      </c>
      <c r="J32" s="49">
        <v>30561.5</v>
      </c>
      <c r="K32" s="49">
        <v>49263.6</v>
      </c>
      <c r="L32" s="50">
        <f>I32+J32+K32</f>
        <v>105451.7</v>
      </c>
      <c r="M32" s="49">
        <v>31614.3</v>
      </c>
      <c r="N32" s="49">
        <v>15926.1</v>
      </c>
      <c r="O32" s="49">
        <v>26834.1</v>
      </c>
      <c r="P32" s="49"/>
      <c r="Q32" s="50">
        <f t="shared" si="4"/>
        <v>74374.5</v>
      </c>
      <c r="R32" s="49">
        <v>23596.5</v>
      </c>
      <c r="S32" s="49">
        <v>16479.4</v>
      </c>
      <c r="T32" s="49">
        <v>8141.3</v>
      </c>
      <c r="U32" s="50">
        <f t="shared" si="5"/>
        <v>48217.200000000004</v>
      </c>
      <c r="V32" s="37"/>
    </row>
    <row r="33" spans="1:22" s="38" customFormat="1" ht="34.5" customHeight="1">
      <c r="A33" s="36" t="s">
        <v>86</v>
      </c>
      <c r="B33" s="43"/>
      <c r="C33" s="49">
        <v>112573.1</v>
      </c>
      <c r="D33" s="49">
        <f t="shared" si="1"/>
        <v>112573.1</v>
      </c>
      <c r="E33" s="52">
        <v>6899.4</v>
      </c>
      <c r="F33" s="52">
        <v>6534</v>
      </c>
      <c r="G33" s="52">
        <v>6237</v>
      </c>
      <c r="H33" s="50">
        <f t="shared" si="2"/>
        <v>19670.4</v>
      </c>
      <c r="I33" s="49">
        <v>6536.7</v>
      </c>
      <c r="J33" s="49">
        <v>5649</v>
      </c>
      <c r="K33" s="49">
        <v>11795.2</v>
      </c>
      <c r="L33" s="50">
        <f>I33+J33+K33</f>
        <v>23980.9</v>
      </c>
      <c r="M33" s="49">
        <v>5524.1</v>
      </c>
      <c r="N33" s="49">
        <v>6495.1</v>
      </c>
      <c r="O33" s="49">
        <v>5884.1</v>
      </c>
      <c r="P33" s="49"/>
      <c r="Q33" s="50">
        <f t="shared" si="4"/>
        <v>17903.300000000003</v>
      </c>
      <c r="R33" s="49">
        <v>38812.2</v>
      </c>
      <c r="S33" s="49">
        <v>5939.1</v>
      </c>
      <c r="T33" s="49">
        <v>6267.2</v>
      </c>
      <c r="U33" s="50">
        <f t="shared" si="5"/>
        <v>51018.49999999999</v>
      </c>
      <c r="V33" s="37"/>
    </row>
    <row r="34" spans="1:22" s="38" customFormat="1" ht="26.25" customHeight="1">
      <c r="A34" s="36" t="s">
        <v>102</v>
      </c>
      <c r="B34" s="43"/>
      <c r="C34" s="49">
        <v>324</v>
      </c>
      <c r="D34" s="49">
        <v>324</v>
      </c>
      <c r="E34" s="52">
        <v>0</v>
      </c>
      <c r="F34" s="52">
        <v>0</v>
      </c>
      <c r="G34" s="52">
        <v>324</v>
      </c>
      <c r="H34" s="50">
        <f>E34+F34+G34</f>
        <v>324</v>
      </c>
      <c r="I34" s="49">
        <v>0</v>
      </c>
      <c r="J34" s="49">
        <v>0</v>
      </c>
      <c r="K34" s="49">
        <v>0</v>
      </c>
      <c r="L34" s="50">
        <f>I34+J34+K34</f>
        <v>0</v>
      </c>
      <c r="M34" s="49">
        <v>0</v>
      </c>
      <c r="N34" s="49">
        <v>0</v>
      </c>
      <c r="O34" s="49">
        <v>0</v>
      </c>
      <c r="P34" s="49"/>
      <c r="Q34" s="50">
        <f>M34+N34+O34</f>
        <v>0</v>
      </c>
      <c r="R34" s="49">
        <v>0</v>
      </c>
      <c r="S34" s="49">
        <v>0</v>
      </c>
      <c r="T34" s="49">
        <v>0</v>
      </c>
      <c r="U34" s="50">
        <f>R34+S34+T34</f>
        <v>0</v>
      </c>
      <c r="V34" s="37"/>
    </row>
    <row r="35" spans="1:22" s="38" customFormat="1" ht="16.5" customHeight="1">
      <c r="A35" s="36" t="s">
        <v>103</v>
      </c>
      <c r="B35" s="43"/>
      <c r="C35" s="49">
        <v>0</v>
      </c>
      <c r="D35" s="49">
        <f>H35+L35+Q35+U35</f>
        <v>0</v>
      </c>
      <c r="E35" s="52">
        <v>0</v>
      </c>
      <c r="F35" s="52">
        <v>0</v>
      </c>
      <c r="G35" s="52">
        <v>0</v>
      </c>
      <c r="H35" s="50">
        <f>E35+F35+G35</f>
        <v>0</v>
      </c>
      <c r="I35" s="49">
        <v>0</v>
      </c>
      <c r="J35" s="49">
        <v>0</v>
      </c>
      <c r="K35" s="49">
        <v>0</v>
      </c>
      <c r="L35" s="50">
        <f>I35+J35+K35</f>
        <v>0</v>
      </c>
      <c r="M35" s="49">
        <v>0</v>
      </c>
      <c r="N35" s="49">
        <v>0</v>
      </c>
      <c r="O35" s="49">
        <v>0</v>
      </c>
      <c r="P35" s="49"/>
      <c r="Q35" s="50">
        <f>M35+N35+O35</f>
        <v>0</v>
      </c>
      <c r="R35" s="49">
        <v>0</v>
      </c>
      <c r="S35" s="49">
        <v>0</v>
      </c>
      <c r="T35" s="49">
        <v>0</v>
      </c>
      <c r="U35" s="50">
        <f>R35+S35+T35</f>
        <v>0</v>
      </c>
      <c r="V35" s="37"/>
    </row>
    <row r="36" spans="1:22" s="38" customFormat="1" ht="29.25" customHeight="1">
      <c r="A36" s="41" t="s">
        <v>78</v>
      </c>
      <c r="B36" s="44" t="s">
        <v>49</v>
      </c>
      <c r="C36" s="50">
        <f>C38+C44+C50+C56+C62</f>
        <v>879832.3</v>
      </c>
      <c r="D36" s="50">
        <f>D38+D44+D50+D56+D62</f>
        <v>879832.3</v>
      </c>
      <c r="E36" s="50">
        <f>E38+E44+E50+E56+E62</f>
        <v>65970.5</v>
      </c>
      <c r="F36" s="50">
        <f>F38+F44+F50+F56+F62</f>
        <v>77433.7</v>
      </c>
      <c r="G36" s="50">
        <f>G38+G44+G50+G56+G62</f>
        <v>74215.3</v>
      </c>
      <c r="H36" s="50">
        <f t="shared" si="2"/>
        <v>217619.5</v>
      </c>
      <c r="I36" s="50">
        <f>I38+I44+I50+I56+I62</f>
        <v>72516.79999999999</v>
      </c>
      <c r="J36" s="50">
        <f>J38+J44+J50+J56+J62</f>
        <v>75943.3</v>
      </c>
      <c r="K36" s="50">
        <f>K38+K44+K50+K56+K62</f>
        <v>104135.3</v>
      </c>
      <c r="L36" s="50">
        <f t="shared" si="3"/>
        <v>252595.39999999997</v>
      </c>
      <c r="M36" s="50">
        <f>M38+M44+M50+M56+M62</f>
        <v>72745.5</v>
      </c>
      <c r="N36" s="50">
        <f>N38+N44+N50+N56+N62</f>
        <v>60178.5</v>
      </c>
      <c r="O36" s="50">
        <f>O38+O44+O50+O56+O62</f>
        <v>68147.4</v>
      </c>
      <c r="P36" s="50"/>
      <c r="Q36" s="50">
        <f t="shared" si="4"/>
        <v>201071.4</v>
      </c>
      <c r="R36" s="50">
        <f>R38+R44+R50+R56+R62</f>
        <v>101765.09999999999</v>
      </c>
      <c r="S36" s="50">
        <f>S38+S44+S50+S56+S62</f>
        <v>58330.399999999994</v>
      </c>
      <c r="T36" s="50">
        <f>T38+T44+T50+T62+T57</f>
        <v>48450.5</v>
      </c>
      <c r="U36" s="50">
        <f t="shared" si="5"/>
        <v>208546</v>
      </c>
      <c r="V36" s="37"/>
    </row>
    <row r="37" spans="1:22" s="38" customFormat="1" ht="15.75" customHeight="1">
      <c r="A37" s="45" t="s">
        <v>50</v>
      </c>
      <c r="B37" s="44"/>
      <c r="C37" s="49"/>
      <c r="D37" s="49"/>
      <c r="E37" s="49"/>
      <c r="F37" s="49"/>
      <c r="G37" s="49"/>
      <c r="H37" s="50"/>
      <c r="I37" s="49"/>
      <c r="J37" s="49"/>
      <c r="K37" s="49"/>
      <c r="L37" s="50"/>
      <c r="M37" s="49"/>
      <c r="N37" s="49"/>
      <c r="O37" s="49"/>
      <c r="P37" s="49"/>
      <c r="Q37" s="50"/>
      <c r="R37" s="49"/>
      <c r="S37" s="49"/>
      <c r="T37" s="49"/>
      <c r="U37" s="50"/>
      <c r="V37" s="37"/>
    </row>
    <row r="38" spans="1:22" s="38" customFormat="1" ht="44.25" customHeight="1">
      <c r="A38" s="41" t="s">
        <v>91</v>
      </c>
      <c r="B38" s="44" t="s">
        <v>53</v>
      </c>
      <c r="C38" s="50">
        <f>C39+C40+C41+C42+C43</f>
        <v>19327.2</v>
      </c>
      <c r="D38" s="50">
        <f aca="true" t="shared" si="6" ref="D38:D61">H38+L38+Q38+U38</f>
        <v>19327.199999999997</v>
      </c>
      <c r="E38" s="50">
        <f>E39+E40+E41+E42+E43</f>
        <v>0</v>
      </c>
      <c r="F38" s="50">
        <f>F39+F40+F41+F42+F43</f>
        <v>0</v>
      </c>
      <c r="G38" s="50">
        <f>G39+G40+G41+G42+G43</f>
        <v>0</v>
      </c>
      <c r="H38" s="50">
        <f aca="true" t="shared" si="7" ref="H38:H69">E38+F38+G38</f>
        <v>0</v>
      </c>
      <c r="I38" s="50">
        <f>I39+I40+I41+I42+I43</f>
        <v>0</v>
      </c>
      <c r="J38" s="50">
        <f>J39+J40+J41+J42+J43</f>
        <v>0</v>
      </c>
      <c r="K38" s="50">
        <f>K39+K40+K41+K42+K43</f>
        <v>0</v>
      </c>
      <c r="L38" s="50">
        <f aca="true" t="shared" si="8" ref="L38:L69">I38+J38+K38</f>
        <v>0</v>
      </c>
      <c r="M38" s="50">
        <f>M39+M40+M41+M42+M43</f>
        <v>3221.2</v>
      </c>
      <c r="N38" s="50">
        <f>N39+N40+N41+N42+N43</f>
        <v>3221.2</v>
      </c>
      <c r="O38" s="50">
        <f>O39+O40+O41+O42+O43</f>
        <v>3221.2</v>
      </c>
      <c r="P38" s="50"/>
      <c r="Q38" s="50">
        <f aca="true" t="shared" si="9" ref="Q38:Q69">M38+N38+O38</f>
        <v>9663.599999999999</v>
      </c>
      <c r="R38" s="50">
        <f>R39+R40+R41+R42+R43</f>
        <v>3221.2</v>
      </c>
      <c r="S38" s="50">
        <f>S39+S40+S41+S42+S43</f>
        <v>3221.2</v>
      </c>
      <c r="T38" s="50">
        <f>T39+T40+T41+T42+T43</f>
        <v>3221.2</v>
      </c>
      <c r="U38" s="50">
        <f>R38+S38+T38</f>
        <v>9663.599999999999</v>
      </c>
      <c r="V38" s="39"/>
    </row>
    <row r="39" spans="1:22" s="38" customFormat="1" ht="36" customHeight="1">
      <c r="A39" s="36" t="s">
        <v>83</v>
      </c>
      <c r="B39" s="44"/>
      <c r="C39" s="50"/>
      <c r="D39" s="50">
        <f t="shared" si="6"/>
        <v>0</v>
      </c>
      <c r="E39" s="50"/>
      <c r="F39" s="50"/>
      <c r="G39" s="50"/>
      <c r="H39" s="50">
        <f t="shared" si="7"/>
        <v>0</v>
      </c>
      <c r="I39" s="50"/>
      <c r="J39" s="50"/>
      <c r="K39" s="50"/>
      <c r="L39" s="50">
        <f t="shared" si="8"/>
        <v>0</v>
      </c>
      <c r="M39" s="50"/>
      <c r="N39" s="50"/>
      <c r="O39" s="50"/>
      <c r="P39" s="50"/>
      <c r="Q39" s="50">
        <f t="shared" si="9"/>
        <v>0</v>
      </c>
      <c r="R39" s="50"/>
      <c r="S39" s="50"/>
      <c r="T39" s="50"/>
      <c r="U39" s="50">
        <f aca="true" t="shared" si="10" ref="U39:U69">R39+S39+T39</f>
        <v>0</v>
      </c>
      <c r="V39" s="39"/>
    </row>
    <row r="40" spans="1:22" s="38" customFormat="1" ht="37.5" customHeight="1">
      <c r="A40" s="36" t="s">
        <v>84</v>
      </c>
      <c r="B40" s="44"/>
      <c r="C40" s="50">
        <v>19327.2</v>
      </c>
      <c r="D40" s="50">
        <f>H40+L40+Q40+U40</f>
        <v>19327.199999999997</v>
      </c>
      <c r="E40" s="50"/>
      <c r="F40" s="50">
        <v>0</v>
      </c>
      <c r="G40" s="50">
        <v>0</v>
      </c>
      <c r="H40" s="50">
        <f t="shared" si="7"/>
        <v>0</v>
      </c>
      <c r="I40" s="50">
        <v>0</v>
      </c>
      <c r="J40" s="50">
        <v>0</v>
      </c>
      <c r="K40" s="50">
        <v>0</v>
      </c>
      <c r="L40" s="50">
        <f t="shared" si="8"/>
        <v>0</v>
      </c>
      <c r="M40" s="50">
        <v>3221.2</v>
      </c>
      <c r="N40" s="50">
        <v>3221.2</v>
      </c>
      <c r="O40" s="50">
        <v>3221.2</v>
      </c>
      <c r="P40" s="50"/>
      <c r="Q40" s="50">
        <f t="shared" si="9"/>
        <v>9663.599999999999</v>
      </c>
      <c r="R40" s="50">
        <v>3221.2</v>
      </c>
      <c r="S40" s="50">
        <v>3221.2</v>
      </c>
      <c r="T40" s="50">
        <v>3221.2</v>
      </c>
      <c r="U40" s="50">
        <f t="shared" si="10"/>
        <v>9663.599999999999</v>
      </c>
      <c r="V40" s="39"/>
    </row>
    <row r="41" spans="1:22" s="38" customFormat="1" ht="36" customHeight="1">
      <c r="A41" s="36" t="s">
        <v>85</v>
      </c>
      <c r="B41" s="44"/>
      <c r="C41" s="50">
        <v>0</v>
      </c>
      <c r="D41" s="50">
        <f t="shared" si="6"/>
        <v>0</v>
      </c>
      <c r="E41" s="50">
        <v>0</v>
      </c>
      <c r="F41" s="50">
        <v>0</v>
      </c>
      <c r="G41" s="50">
        <v>0</v>
      </c>
      <c r="H41" s="50">
        <f t="shared" si="7"/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/>
      <c r="Q41" s="50">
        <f t="shared" si="9"/>
        <v>0</v>
      </c>
      <c r="R41" s="50">
        <v>0</v>
      </c>
      <c r="S41" s="50">
        <v>0</v>
      </c>
      <c r="T41" s="50">
        <v>0</v>
      </c>
      <c r="U41" s="50">
        <f t="shared" si="10"/>
        <v>0</v>
      </c>
      <c r="V41" s="39"/>
    </row>
    <row r="42" spans="1:22" s="38" customFormat="1" ht="37.5" customHeight="1">
      <c r="A42" s="36" t="s">
        <v>86</v>
      </c>
      <c r="B42" s="44"/>
      <c r="C42" s="50"/>
      <c r="D42" s="50">
        <f t="shared" si="6"/>
        <v>0</v>
      </c>
      <c r="E42" s="50"/>
      <c r="F42" s="50"/>
      <c r="G42" s="50"/>
      <c r="H42" s="50">
        <f t="shared" si="7"/>
        <v>0</v>
      </c>
      <c r="I42" s="50"/>
      <c r="J42" s="50"/>
      <c r="K42" s="50"/>
      <c r="L42" s="50">
        <f t="shared" si="8"/>
        <v>0</v>
      </c>
      <c r="M42" s="50"/>
      <c r="N42" s="50"/>
      <c r="O42" s="50"/>
      <c r="P42" s="50"/>
      <c r="Q42" s="50">
        <f t="shared" si="9"/>
        <v>0</v>
      </c>
      <c r="R42" s="50"/>
      <c r="S42" s="50"/>
      <c r="T42" s="50"/>
      <c r="U42" s="50">
        <f t="shared" si="10"/>
        <v>0</v>
      </c>
      <c r="V42" s="39"/>
    </row>
    <row r="43" spans="1:22" s="38" customFormat="1" ht="27" customHeight="1">
      <c r="A43" s="36" t="s">
        <v>102</v>
      </c>
      <c r="B43" s="44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39"/>
    </row>
    <row r="44" spans="1:23" s="38" customFormat="1" ht="23.25" customHeight="1">
      <c r="A44" s="41" t="s">
        <v>81</v>
      </c>
      <c r="B44" s="44" t="s">
        <v>54</v>
      </c>
      <c r="C44" s="50">
        <f>C45+C46+C47+C48</f>
        <v>43464.4</v>
      </c>
      <c r="D44" s="50">
        <f t="shared" si="6"/>
        <v>43464.399999999994</v>
      </c>
      <c r="E44" s="50">
        <f>E45+E46+E47+E48</f>
        <v>3622</v>
      </c>
      <c r="F44" s="50">
        <f>F45+F46+F47+F48</f>
        <v>3622</v>
      </c>
      <c r="G44" s="50">
        <f>G45+G46+G47+G48</f>
        <v>3622</v>
      </c>
      <c r="H44" s="50">
        <f t="shared" si="7"/>
        <v>10866</v>
      </c>
      <c r="I44" s="50">
        <f>I45+I46+I47+I48</f>
        <v>3622</v>
      </c>
      <c r="J44" s="50">
        <f>J45+J46+J47+J48</f>
        <v>3622</v>
      </c>
      <c r="K44" s="50">
        <f>K45+K46+K47+K48</f>
        <v>3622</v>
      </c>
      <c r="L44" s="50">
        <f t="shared" si="8"/>
        <v>10866</v>
      </c>
      <c r="M44" s="50">
        <f>M45+M46+M47+M48</f>
        <v>3622</v>
      </c>
      <c r="N44" s="50">
        <f>N45+N46+N47+N48</f>
        <v>3622</v>
      </c>
      <c r="O44" s="50">
        <f>O45+O46+O47+O48</f>
        <v>3622.1</v>
      </c>
      <c r="P44" s="50"/>
      <c r="Q44" s="50">
        <f t="shared" si="9"/>
        <v>10866.1</v>
      </c>
      <c r="R44" s="50">
        <f>R45+R46+R47+R48</f>
        <v>3622.1</v>
      </c>
      <c r="S44" s="50">
        <f>S45+S46+S47+S48</f>
        <v>3622.1</v>
      </c>
      <c r="T44" s="50">
        <f>T45+T46+T47+T48</f>
        <v>3622.1</v>
      </c>
      <c r="U44" s="50">
        <f t="shared" si="10"/>
        <v>10866.3</v>
      </c>
      <c r="V44" s="39"/>
      <c r="W44" s="40"/>
    </row>
    <row r="45" spans="1:23" s="38" customFormat="1" ht="34.5" customHeight="1">
      <c r="A45" s="36" t="s">
        <v>83</v>
      </c>
      <c r="B45" s="44"/>
      <c r="C45" s="50">
        <v>43464.4</v>
      </c>
      <c r="D45" s="50">
        <f t="shared" si="6"/>
        <v>43464.399999999994</v>
      </c>
      <c r="E45" s="50">
        <v>3622</v>
      </c>
      <c r="F45" s="50">
        <v>3622</v>
      </c>
      <c r="G45" s="50">
        <v>3622</v>
      </c>
      <c r="H45" s="50">
        <f t="shared" si="7"/>
        <v>10866</v>
      </c>
      <c r="I45" s="50">
        <v>3622</v>
      </c>
      <c r="J45" s="50">
        <v>3622</v>
      </c>
      <c r="K45" s="50">
        <v>3622</v>
      </c>
      <c r="L45" s="50">
        <f t="shared" si="8"/>
        <v>10866</v>
      </c>
      <c r="M45" s="50">
        <v>3622</v>
      </c>
      <c r="N45" s="50">
        <v>3622</v>
      </c>
      <c r="O45" s="50">
        <v>3622.1</v>
      </c>
      <c r="P45" s="50"/>
      <c r="Q45" s="50">
        <f>M45+N45+O45</f>
        <v>10866.1</v>
      </c>
      <c r="R45" s="50">
        <v>3622.1</v>
      </c>
      <c r="S45" s="50">
        <v>3622.1</v>
      </c>
      <c r="T45" s="50">
        <v>3622.1</v>
      </c>
      <c r="U45" s="50">
        <f>R45+S45+T45</f>
        <v>10866.3</v>
      </c>
      <c r="V45" s="39"/>
      <c r="W45" s="40"/>
    </row>
    <row r="46" spans="1:23" s="38" customFormat="1" ht="35.25" customHeight="1">
      <c r="A46" s="36" t="s">
        <v>84</v>
      </c>
      <c r="B46" s="44"/>
      <c r="C46" s="50"/>
      <c r="D46" s="50">
        <f t="shared" si="6"/>
        <v>0</v>
      </c>
      <c r="E46" s="50"/>
      <c r="F46" s="50"/>
      <c r="G46" s="50"/>
      <c r="H46" s="50">
        <f t="shared" si="7"/>
        <v>0</v>
      </c>
      <c r="I46" s="50"/>
      <c r="J46" s="50"/>
      <c r="K46" s="50"/>
      <c r="L46" s="50">
        <f t="shared" si="8"/>
        <v>0</v>
      </c>
      <c r="M46" s="50"/>
      <c r="N46" s="50"/>
      <c r="O46" s="50"/>
      <c r="P46" s="50"/>
      <c r="Q46" s="50">
        <f t="shared" si="9"/>
        <v>0</v>
      </c>
      <c r="R46" s="50"/>
      <c r="S46" s="50"/>
      <c r="T46" s="50"/>
      <c r="U46" s="50">
        <f t="shared" si="10"/>
        <v>0</v>
      </c>
      <c r="V46" s="39"/>
      <c r="W46" s="40"/>
    </row>
    <row r="47" spans="1:23" s="38" customFormat="1" ht="33.75" customHeight="1">
      <c r="A47" s="36" t="s">
        <v>85</v>
      </c>
      <c r="B47" s="44"/>
      <c r="C47" s="50"/>
      <c r="D47" s="50">
        <f t="shared" si="6"/>
        <v>0</v>
      </c>
      <c r="E47" s="50"/>
      <c r="F47" s="50"/>
      <c r="G47" s="50"/>
      <c r="H47" s="50">
        <f t="shared" si="7"/>
        <v>0</v>
      </c>
      <c r="I47" s="50"/>
      <c r="J47" s="50"/>
      <c r="K47" s="50"/>
      <c r="L47" s="50">
        <f t="shared" si="8"/>
        <v>0</v>
      </c>
      <c r="M47" s="50"/>
      <c r="N47" s="50"/>
      <c r="O47" s="50"/>
      <c r="P47" s="50"/>
      <c r="Q47" s="50">
        <f t="shared" si="9"/>
        <v>0</v>
      </c>
      <c r="R47" s="50"/>
      <c r="S47" s="50"/>
      <c r="T47" s="50"/>
      <c r="U47" s="50">
        <f t="shared" si="10"/>
        <v>0</v>
      </c>
      <c r="V47" s="39"/>
      <c r="W47" s="40"/>
    </row>
    <row r="48" spans="1:23" s="38" customFormat="1" ht="34.5" customHeight="1">
      <c r="A48" s="36" t="s">
        <v>86</v>
      </c>
      <c r="B48" s="44"/>
      <c r="C48" s="50"/>
      <c r="D48" s="50">
        <f t="shared" si="6"/>
        <v>0</v>
      </c>
      <c r="E48" s="50"/>
      <c r="F48" s="50"/>
      <c r="G48" s="50"/>
      <c r="H48" s="50">
        <f t="shared" si="7"/>
        <v>0</v>
      </c>
      <c r="I48" s="50"/>
      <c r="J48" s="50"/>
      <c r="K48" s="50"/>
      <c r="L48" s="50">
        <f t="shared" si="8"/>
        <v>0</v>
      </c>
      <c r="M48" s="50"/>
      <c r="N48" s="50"/>
      <c r="O48" s="50"/>
      <c r="P48" s="50"/>
      <c r="Q48" s="50">
        <f t="shared" si="9"/>
        <v>0</v>
      </c>
      <c r="R48" s="50"/>
      <c r="S48" s="50"/>
      <c r="T48" s="50"/>
      <c r="U48" s="50">
        <f t="shared" si="10"/>
        <v>0</v>
      </c>
      <c r="V48" s="39"/>
      <c r="W48" s="40"/>
    </row>
    <row r="49" spans="1:23" s="38" customFormat="1" ht="26.25" customHeight="1">
      <c r="A49" s="36" t="s">
        <v>102</v>
      </c>
      <c r="B49" s="44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39"/>
      <c r="W49" s="40"/>
    </row>
    <row r="50" spans="1:23" s="38" customFormat="1" ht="58.5" customHeight="1">
      <c r="A50" s="41" t="s">
        <v>92</v>
      </c>
      <c r="B50" s="44" t="s">
        <v>55</v>
      </c>
      <c r="C50" s="50">
        <f>C51+C54+C53</f>
        <v>590428.3</v>
      </c>
      <c r="D50" s="50">
        <f t="shared" si="6"/>
        <v>590428.3</v>
      </c>
      <c r="E50" s="50">
        <f>E51+E52+E53+E54</f>
        <v>44125.2</v>
      </c>
      <c r="F50" s="50">
        <f>F51+F52+F53+F54</f>
        <v>53538.8</v>
      </c>
      <c r="G50" s="50">
        <f>G51+G52+G53+G54</f>
        <v>51369</v>
      </c>
      <c r="H50" s="50">
        <f t="shared" si="7"/>
        <v>149033</v>
      </c>
      <c r="I50" s="50">
        <f>I51+I52+I53+I54</f>
        <v>50362.2</v>
      </c>
      <c r="J50" s="50">
        <f>J51+J52+J53+J54</f>
        <v>52351.1</v>
      </c>
      <c r="K50" s="50">
        <f>K51+K52+K53+K54</f>
        <v>80757.90000000001</v>
      </c>
      <c r="L50" s="50">
        <f t="shared" si="8"/>
        <v>183471.2</v>
      </c>
      <c r="M50" s="50">
        <f>M51+M52+M53+M54</f>
        <v>47708.7</v>
      </c>
      <c r="N50" s="50">
        <f>N51+N52+N53+N54</f>
        <v>35212.3</v>
      </c>
      <c r="O50" s="50">
        <f>O51+O52+O53+O54</f>
        <v>43662.2</v>
      </c>
      <c r="P50" s="50"/>
      <c r="Q50" s="50">
        <f t="shared" si="9"/>
        <v>126583.2</v>
      </c>
      <c r="R50" s="50">
        <f>R51+R52+R53+R54</f>
        <v>76934.79999999999</v>
      </c>
      <c r="S50" s="50">
        <f>S51+S52+S53+S54</f>
        <v>33694.6</v>
      </c>
      <c r="T50" s="50">
        <f>T51+T52+T53+T54</f>
        <v>20711.5</v>
      </c>
      <c r="U50" s="50">
        <f t="shared" si="10"/>
        <v>131340.9</v>
      </c>
      <c r="V50" s="39"/>
      <c r="W50" s="40"/>
    </row>
    <row r="51" spans="1:23" s="38" customFormat="1" ht="37.5" customHeight="1">
      <c r="A51" s="36" t="s">
        <v>83</v>
      </c>
      <c r="B51" s="44"/>
      <c r="C51" s="50"/>
      <c r="D51" s="50">
        <f t="shared" si="6"/>
        <v>0</v>
      </c>
      <c r="E51" s="50"/>
      <c r="F51" s="50"/>
      <c r="G51" s="50"/>
      <c r="H51" s="50">
        <f t="shared" si="7"/>
        <v>0</v>
      </c>
      <c r="I51" s="50"/>
      <c r="J51" s="50"/>
      <c r="K51" s="50"/>
      <c r="L51" s="50">
        <f t="shared" si="8"/>
        <v>0</v>
      </c>
      <c r="M51" s="50"/>
      <c r="N51" s="50"/>
      <c r="O51" s="50"/>
      <c r="P51" s="50"/>
      <c r="Q51" s="50">
        <f t="shared" si="9"/>
        <v>0</v>
      </c>
      <c r="R51" s="50"/>
      <c r="S51" s="50"/>
      <c r="T51" s="50"/>
      <c r="U51" s="50">
        <f t="shared" si="10"/>
        <v>0</v>
      </c>
      <c r="V51" s="39"/>
      <c r="W51" s="40"/>
    </row>
    <row r="52" spans="1:23" s="38" customFormat="1" ht="37.5" customHeight="1">
      <c r="A52" s="36" t="s">
        <v>84</v>
      </c>
      <c r="B52" s="44"/>
      <c r="C52" s="50"/>
      <c r="D52" s="50">
        <f t="shared" si="6"/>
        <v>0</v>
      </c>
      <c r="E52" s="50"/>
      <c r="F52" s="50"/>
      <c r="G52" s="50"/>
      <c r="H52" s="50">
        <f t="shared" si="7"/>
        <v>0</v>
      </c>
      <c r="I52" s="50"/>
      <c r="J52" s="50"/>
      <c r="K52" s="50"/>
      <c r="L52" s="50">
        <f t="shared" si="8"/>
        <v>0</v>
      </c>
      <c r="M52" s="50"/>
      <c r="N52" s="50"/>
      <c r="O52" s="50"/>
      <c r="P52" s="50"/>
      <c r="Q52" s="50">
        <f t="shared" si="9"/>
        <v>0</v>
      </c>
      <c r="R52" s="50"/>
      <c r="S52" s="50"/>
      <c r="T52" s="50"/>
      <c r="U52" s="50">
        <f t="shared" si="10"/>
        <v>0</v>
      </c>
      <c r="V52" s="39"/>
      <c r="W52" s="40"/>
    </row>
    <row r="53" spans="1:23" s="38" customFormat="1" ht="39" customHeight="1">
      <c r="A53" s="36" t="s">
        <v>85</v>
      </c>
      <c r="B53" s="44"/>
      <c r="C53" s="50">
        <v>446306.2</v>
      </c>
      <c r="D53" s="50">
        <f t="shared" si="6"/>
        <v>446306.20000000007</v>
      </c>
      <c r="E53" s="50">
        <v>34885.1</v>
      </c>
      <c r="F53" s="50">
        <v>44450.6</v>
      </c>
      <c r="G53" s="50">
        <v>42828.7</v>
      </c>
      <c r="H53" s="50">
        <f t="shared" si="7"/>
        <v>122164.4</v>
      </c>
      <c r="I53" s="50">
        <v>41322.7</v>
      </c>
      <c r="J53" s="50">
        <v>44359.7</v>
      </c>
      <c r="K53" s="50">
        <v>66443.6</v>
      </c>
      <c r="L53" s="50">
        <f t="shared" si="8"/>
        <v>152126</v>
      </c>
      <c r="M53" s="50">
        <v>40061.6</v>
      </c>
      <c r="N53" s="50">
        <v>26460.7</v>
      </c>
      <c r="O53" s="50">
        <v>35570.6</v>
      </c>
      <c r="P53" s="50"/>
      <c r="Q53" s="50">
        <f t="shared" si="9"/>
        <v>102092.9</v>
      </c>
      <c r="R53" s="50">
        <v>32409.6</v>
      </c>
      <c r="S53" s="50">
        <v>25343</v>
      </c>
      <c r="T53" s="50">
        <v>12170.3</v>
      </c>
      <c r="U53" s="50">
        <f t="shared" si="10"/>
        <v>69922.9</v>
      </c>
      <c r="V53" s="39"/>
      <c r="W53" s="40"/>
    </row>
    <row r="54" spans="1:23" s="38" customFormat="1" ht="33.75" customHeight="1">
      <c r="A54" s="36" t="s">
        <v>86</v>
      </c>
      <c r="B54" s="44"/>
      <c r="C54" s="50">
        <v>144122.1</v>
      </c>
      <c r="D54" s="50">
        <f t="shared" si="6"/>
        <v>144122.1</v>
      </c>
      <c r="E54" s="50">
        <v>9240.1</v>
      </c>
      <c r="F54" s="50">
        <v>9088.2</v>
      </c>
      <c r="G54" s="50">
        <v>8540.3</v>
      </c>
      <c r="H54" s="50">
        <f t="shared" si="7"/>
        <v>26868.600000000002</v>
      </c>
      <c r="I54" s="50">
        <v>9039.5</v>
      </c>
      <c r="J54" s="50">
        <v>7991.4</v>
      </c>
      <c r="K54" s="50">
        <v>14314.3</v>
      </c>
      <c r="L54" s="50">
        <f t="shared" si="8"/>
        <v>31345.2</v>
      </c>
      <c r="M54" s="50">
        <v>7647.1</v>
      </c>
      <c r="N54" s="50">
        <v>8751.6</v>
      </c>
      <c r="O54" s="50">
        <v>8091.6</v>
      </c>
      <c r="P54" s="50"/>
      <c r="Q54" s="50">
        <f t="shared" si="9"/>
        <v>24490.300000000003</v>
      </c>
      <c r="R54" s="50">
        <v>44525.2</v>
      </c>
      <c r="S54" s="50">
        <v>8351.6</v>
      </c>
      <c r="T54" s="50">
        <v>8541.2</v>
      </c>
      <c r="U54" s="50">
        <f t="shared" si="10"/>
        <v>61418</v>
      </c>
      <c r="V54" s="39"/>
      <c r="W54" s="40"/>
    </row>
    <row r="55" spans="1:23" s="38" customFormat="1" ht="24.75" customHeight="1">
      <c r="A55" s="36" t="s">
        <v>102</v>
      </c>
      <c r="B55" s="44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39"/>
      <c r="W55" s="40"/>
    </row>
    <row r="56" spans="1:23" s="38" customFormat="1" ht="45.75" customHeight="1">
      <c r="A56" s="41" t="s">
        <v>93</v>
      </c>
      <c r="B56" s="44" t="s">
        <v>56</v>
      </c>
      <c r="C56" s="50">
        <f>C57+C58+C59+C60+C61</f>
        <v>0</v>
      </c>
      <c r="D56" s="50">
        <f t="shared" si="6"/>
        <v>0</v>
      </c>
      <c r="E56" s="50">
        <f>E57+E58+E59+E60+E61</f>
        <v>0</v>
      </c>
      <c r="F56" s="50">
        <f>F57+F58+F59+F60+F61</f>
        <v>0</v>
      </c>
      <c r="G56" s="50">
        <f>G57+G58+G59+G60+G61</f>
        <v>0</v>
      </c>
      <c r="H56" s="50">
        <f>E56+F56+G56</f>
        <v>0</v>
      </c>
      <c r="I56" s="50">
        <f>I57+I58+I59+I60+I61</f>
        <v>0</v>
      </c>
      <c r="J56" s="50">
        <f>J57+J58+J59+J60+J61</f>
        <v>0</v>
      </c>
      <c r="K56" s="50">
        <f>K57+K58+K59+K60+K61</f>
        <v>0</v>
      </c>
      <c r="L56" s="50">
        <f t="shared" si="8"/>
        <v>0</v>
      </c>
      <c r="M56" s="50">
        <f>M57+M58+M59+M60+M61</f>
        <v>0</v>
      </c>
      <c r="N56" s="50">
        <f>N57+N58+N59+N60+N61</f>
        <v>0</v>
      </c>
      <c r="O56" s="50">
        <f>O57+O58+O59+O60+O61</f>
        <v>0</v>
      </c>
      <c r="P56" s="50"/>
      <c r="Q56" s="50">
        <f t="shared" si="9"/>
        <v>0</v>
      </c>
      <c r="R56" s="50">
        <f>R57+R58+R59+R60+R61</f>
        <v>0</v>
      </c>
      <c r="S56" s="50">
        <f>S57+S58+S59+S60+S61</f>
        <v>0</v>
      </c>
      <c r="T56" s="50">
        <f>T57+T58+T59+T60+T61</f>
        <v>0</v>
      </c>
      <c r="U56" s="50">
        <f t="shared" si="10"/>
        <v>0</v>
      </c>
      <c r="V56" s="39"/>
      <c r="W56" s="40"/>
    </row>
    <row r="57" spans="1:23" s="38" customFormat="1" ht="39" customHeight="1">
      <c r="A57" s="36" t="s">
        <v>83</v>
      </c>
      <c r="B57" s="44"/>
      <c r="C57" s="50">
        <v>0</v>
      </c>
      <c r="D57" s="50">
        <f t="shared" si="6"/>
        <v>0</v>
      </c>
      <c r="E57" s="50">
        <v>0</v>
      </c>
      <c r="F57" s="50">
        <v>0</v>
      </c>
      <c r="G57" s="50">
        <v>0</v>
      </c>
      <c r="H57" s="50">
        <f t="shared" si="7"/>
        <v>0</v>
      </c>
      <c r="I57" s="50">
        <v>0</v>
      </c>
      <c r="J57" s="50">
        <v>0</v>
      </c>
      <c r="K57" s="50">
        <v>0</v>
      </c>
      <c r="L57" s="50">
        <f t="shared" si="8"/>
        <v>0</v>
      </c>
      <c r="M57" s="50">
        <v>0</v>
      </c>
      <c r="N57" s="50">
        <v>0</v>
      </c>
      <c r="O57" s="50">
        <v>0</v>
      </c>
      <c r="P57" s="50"/>
      <c r="Q57" s="50">
        <f t="shared" si="9"/>
        <v>0</v>
      </c>
      <c r="R57" s="50">
        <v>0</v>
      </c>
      <c r="S57" s="50">
        <v>0</v>
      </c>
      <c r="T57" s="50">
        <v>0</v>
      </c>
      <c r="U57" s="50">
        <f t="shared" si="10"/>
        <v>0</v>
      </c>
      <c r="V57" s="39"/>
      <c r="W57" s="40"/>
    </row>
    <row r="58" spans="1:23" s="38" customFormat="1" ht="37.5" customHeight="1">
      <c r="A58" s="36" t="s">
        <v>84</v>
      </c>
      <c r="B58" s="44"/>
      <c r="C58" s="50"/>
      <c r="D58" s="50">
        <f t="shared" si="6"/>
        <v>0</v>
      </c>
      <c r="E58" s="50"/>
      <c r="F58" s="50"/>
      <c r="G58" s="50"/>
      <c r="H58" s="50">
        <f t="shared" si="7"/>
        <v>0</v>
      </c>
      <c r="I58" s="50"/>
      <c r="J58" s="50"/>
      <c r="K58" s="50"/>
      <c r="L58" s="50">
        <f t="shared" si="8"/>
        <v>0</v>
      </c>
      <c r="M58" s="50"/>
      <c r="N58" s="50"/>
      <c r="O58" s="50"/>
      <c r="P58" s="50"/>
      <c r="Q58" s="50">
        <f t="shared" si="9"/>
        <v>0</v>
      </c>
      <c r="R58" s="50"/>
      <c r="S58" s="50"/>
      <c r="T58" s="50"/>
      <c r="U58" s="50">
        <f t="shared" si="10"/>
        <v>0</v>
      </c>
      <c r="V58" s="39"/>
      <c r="W58" s="40"/>
    </row>
    <row r="59" spans="1:23" s="38" customFormat="1" ht="38.25" customHeight="1">
      <c r="A59" s="36" t="s">
        <v>85</v>
      </c>
      <c r="B59" s="44"/>
      <c r="C59" s="50"/>
      <c r="D59" s="50">
        <f t="shared" si="6"/>
        <v>0</v>
      </c>
      <c r="E59" s="50"/>
      <c r="F59" s="50"/>
      <c r="G59" s="50"/>
      <c r="H59" s="50">
        <f t="shared" si="7"/>
        <v>0</v>
      </c>
      <c r="I59" s="50"/>
      <c r="J59" s="50"/>
      <c r="K59" s="50"/>
      <c r="L59" s="50">
        <f t="shared" si="8"/>
        <v>0</v>
      </c>
      <c r="M59" s="50"/>
      <c r="N59" s="50"/>
      <c r="O59" s="50"/>
      <c r="P59" s="50"/>
      <c r="Q59" s="50">
        <f t="shared" si="9"/>
        <v>0</v>
      </c>
      <c r="R59" s="50"/>
      <c r="S59" s="50"/>
      <c r="T59" s="50"/>
      <c r="U59" s="50">
        <f t="shared" si="10"/>
        <v>0</v>
      </c>
      <c r="V59" s="39"/>
      <c r="W59" s="40"/>
    </row>
    <row r="60" spans="1:23" s="38" customFormat="1" ht="33" customHeight="1">
      <c r="A60" s="36" t="s">
        <v>86</v>
      </c>
      <c r="B60" s="44"/>
      <c r="C60" s="50"/>
      <c r="D60" s="50">
        <f t="shared" si="6"/>
        <v>0</v>
      </c>
      <c r="E60" s="50"/>
      <c r="F60" s="50"/>
      <c r="G60" s="50"/>
      <c r="H60" s="50">
        <f t="shared" si="7"/>
        <v>0</v>
      </c>
      <c r="I60" s="50"/>
      <c r="J60" s="50"/>
      <c r="K60" s="50"/>
      <c r="L60" s="50">
        <f t="shared" si="8"/>
        <v>0</v>
      </c>
      <c r="M60" s="50"/>
      <c r="N60" s="50"/>
      <c r="O60" s="50"/>
      <c r="P60" s="50"/>
      <c r="Q60" s="50">
        <f t="shared" si="9"/>
        <v>0</v>
      </c>
      <c r="R60" s="50"/>
      <c r="S60" s="50"/>
      <c r="T60" s="50"/>
      <c r="U60" s="50">
        <f t="shared" si="10"/>
        <v>0</v>
      </c>
      <c r="V60" s="39"/>
      <c r="W60" s="40"/>
    </row>
    <row r="61" spans="1:23" s="38" customFormat="1" ht="33" customHeight="1">
      <c r="A61" s="36" t="s">
        <v>102</v>
      </c>
      <c r="B61" s="44"/>
      <c r="C61" s="50">
        <v>0</v>
      </c>
      <c r="D61" s="50">
        <f t="shared" si="6"/>
        <v>0</v>
      </c>
      <c r="E61" s="50">
        <v>0</v>
      </c>
      <c r="F61" s="50">
        <v>0</v>
      </c>
      <c r="G61" s="50">
        <v>0</v>
      </c>
      <c r="H61" s="50">
        <f>E61+F61+G61</f>
        <v>0</v>
      </c>
      <c r="I61" s="50">
        <v>0</v>
      </c>
      <c r="J61" s="50">
        <v>0</v>
      </c>
      <c r="K61" s="50">
        <v>0</v>
      </c>
      <c r="L61" s="50">
        <f>I61+J61+K61</f>
        <v>0</v>
      </c>
      <c r="M61" s="50">
        <v>0</v>
      </c>
      <c r="N61" s="50">
        <v>0</v>
      </c>
      <c r="O61" s="50">
        <v>0</v>
      </c>
      <c r="P61" s="50"/>
      <c r="Q61" s="50">
        <f>M61+N61+O61</f>
        <v>0</v>
      </c>
      <c r="R61" s="50">
        <v>0</v>
      </c>
      <c r="S61" s="50">
        <v>0</v>
      </c>
      <c r="T61" s="50">
        <v>0</v>
      </c>
      <c r="U61" s="50">
        <f>R61+S61+T61</f>
        <v>0</v>
      </c>
      <c r="V61" s="39"/>
      <c r="W61" s="40"/>
    </row>
    <row r="62" spans="1:23" s="38" customFormat="1" ht="17.25" customHeight="1">
      <c r="A62" s="41" t="s">
        <v>51</v>
      </c>
      <c r="B62" s="44" t="s">
        <v>57</v>
      </c>
      <c r="C62" s="50">
        <f>C63+C64+C65+C66+C67+C68</f>
        <v>226612.4</v>
      </c>
      <c r="D62" s="50">
        <f>D63+D64+D65+D66+D67+D68</f>
        <v>226612.4</v>
      </c>
      <c r="E62" s="50">
        <f>E63+E64+E65+E66+E67</f>
        <v>18223.3</v>
      </c>
      <c r="F62" s="50">
        <f>F63+F64+F65+F66+F67</f>
        <v>20272.899999999998</v>
      </c>
      <c r="G62" s="50">
        <f>G63+G64+G65+G66+G67</f>
        <v>19224.3</v>
      </c>
      <c r="H62" s="50">
        <f t="shared" si="7"/>
        <v>57720.5</v>
      </c>
      <c r="I62" s="50">
        <f>I63+I64+I65+I66+I67</f>
        <v>18532.6</v>
      </c>
      <c r="J62" s="50">
        <f>J63+J64+J65+J66+J67</f>
        <v>19970.2</v>
      </c>
      <c r="K62" s="50">
        <f>K63+K64+K65+K66+K67</f>
        <v>19755.399999999998</v>
      </c>
      <c r="L62" s="50">
        <f t="shared" si="8"/>
        <v>58258.2</v>
      </c>
      <c r="M62" s="50">
        <f>M63+M64+M65+M66+M67+M68</f>
        <v>18193.6</v>
      </c>
      <c r="N62" s="50">
        <f>N63+N64+N65+N66+N67+N68</f>
        <v>18123</v>
      </c>
      <c r="O62" s="50">
        <f>O63+O64+O65+O66+O67+O68</f>
        <v>17641.899999999998</v>
      </c>
      <c r="P62" s="50"/>
      <c r="Q62" s="50">
        <f t="shared" si="9"/>
        <v>53958.5</v>
      </c>
      <c r="R62" s="50">
        <f>R63+R64+R65+R66+R67</f>
        <v>17987</v>
      </c>
      <c r="S62" s="50">
        <f>S63+S64+S65+S66+S67</f>
        <v>17792.5</v>
      </c>
      <c r="T62" s="50">
        <f>T63+T64+T65+T66+T67</f>
        <v>20895.699999999997</v>
      </c>
      <c r="U62" s="50">
        <f t="shared" si="10"/>
        <v>56675.2</v>
      </c>
      <c r="V62" s="39"/>
      <c r="W62" s="40"/>
    </row>
    <row r="63" spans="1:23" s="38" customFormat="1" ht="35.25" customHeight="1">
      <c r="A63" s="36" t="s">
        <v>83</v>
      </c>
      <c r="B63" s="44"/>
      <c r="C63" s="50">
        <v>12556</v>
      </c>
      <c r="D63" s="50">
        <f aca="true" t="shared" si="11" ref="D63:D68">H63+L63+Q63+U63</f>
        <v>12556</v>
      </c>
      <c r="E63" s="50">
        <v>1046.9</v>
      </c>
      <c r="F63" s="50">
        <v>1046</v>
      </c>
      <c r="G63" s="50">
        <v>1046</v>
      </c>
      <c r="H63" s="50">
        <f t="shared" si="7"/>
        <v>3138.9</v>
      </c>
      <c r="I63" s="50">
        <v>1047</v>
      </c>
      <c r="J63" s="50">
        <v>1046</v>
      </c>
      <c r="K63" s="50">
        <v>1046</v>
      </c>
      <c r="L63" s="50">
        <f t="shared" si="8"/>
        <v>3139</v>
      </c>
      <c r="M63" s="50">
        <v>1047</v>
      </c>
      <c r="N63" s="50">
        <v>1046</v>
      </c>
      <c r="O63" s="50">
        <v>1046</v>
      </c>
      <c r="P63" s="50"/>
      <c r="Q63" s="50">
        <f t="shared" si="9"/>
        <v>3139</v>
      </c>
      <c r="R63" s="50">
        <v>1047</v>
      </c>
      <c r="S63" s="50">
        <v>1046.1</v>
      </c>
      <c r="T63" s="50">
        <v>1046</v>
      </c>
      <c r="U63" s="50">
        <f t="shared" si="10"/>
        <v>3139.1</v>
      </c>
      <c r="V63" s="39"/>
      <c r="W63" s="40"/>
    </row>
    <row r="64" spans="1:23" s="38" customFormat="1" ht="41.25" customHeight="1">
      <c r="A64" s="36" t="s">
        <v>84</v>
      </c>
      <c r="B64" s="44"/>
      <c r="C64" s="50">
        <v>105009.9</v>
      </c>
      <c r="D64" s="50">
        <f t="shared" si="11"/>
        <v>105009.9</v>
      </c>
      <c r="E64" s="50">
        <v>8750.8</v>
      </c>
      <c r="F64" s="50">
        <v>8750.8</v>
      </c>
      <c r="G64" s="50">
        <v>8750.8</v>
      </c>
      <c r="H64" s="50">
        <f t="shared" si="7"/>
        <v>26252.399999999998</v>
      </c>
      <c r="I64" s="50">
        <v>8750.8</v>
      </c>
      <c r="J64" s="50">
        <v>8750.8</v>
      </c>
      <c r="K64" s="50">
        <v>8750.8</v>
      </c>
      <c r="L64" s="50">
        <f t="shared" si="8"/>
        <v>26252.399999999998</v>
      </c>
      <c r="M64" s="50">
        <v>8750.8</v>
      </c>
      <c r="N64" s="50">
        <v>8750.8</v>
      </c>
      <c r="O64" s="50">
        <v>8750.8</v>
      </c>
      <c r="P64" s="50"/>
      <c r="Q64" s="50">
        <f>M64+N64+O64</f>
        <v>26252.399999999998</v>
      </c>
      <c r="R64" s="50">
        <v>8750.9</v>
      </c>
      <c r="S64" s="50">
        <v>8750.9</v>
      </c>
      <c r="T64" s="50">
        <v>8750.9</v>
      </c>
      <c r="U64" s="50">
        <f t="shared" si="10"/>
        <v>26252.699999999997</v>
      </c>
      <c r="V64" s="39"/>
      <c r="W64" s="40"/>
    </row>
    <row r="65" spans="1:23" s="38" customFormat="1" ht="36.75" customHeight="1">
      <c r="A65" s="36" t="s">
        <v>85</v>
      </c>
      <c r="B65" s="44"/>
      <c r="C65" s="50">
        <v>100678.5</v>
      </c>
      <c r="D65" s="50">
        <f t="shared" si="11"/>
        <v>100678.5</v>
      </c>
      <c r="E65" s="50">
        <v>7881.2</v>
      </c>
      <c r="F65" s="50">
        <v>9800</v>
      </c>
      <c r="G65" s="50">
        <v>8755</v>
      </c>
      <c r="H65" s="50">
        <f t="shared" si="7"/>
        <v>26436.2</v>
      </c>
      <c r="I65" s="50">
        <v>7990</v>
      </c>
      <c r="J65" s="50">
        <v>9518</v>
      </c>
      <c r="K65" s="50">
        <v>9235</v>
      </c>
      <c r="L65" s="50">
        <f>I65+J65+K65</f>
        <v>26743</v>
      </c>
      <c r="M65" s="50">
        <v>7800</v>
      </c>
      <c r="N65" s="50">
        <v>7680</v>
      </c>
      <c r="O65" s="50">
        <v>7170</v>
      </c>
      <c r="P65" s="50"/>
      <c r="Q65" s="50">
        <f t="shared" si="9"/>
        <v>22650</v>
      </c>
      <c r="R65" s="50">
        <v>7520</v>
      </c>
      <c r="S65" s="50">
        <v>7360</v>
      </c>
      <c r="T65" s="50">
        <v>9969.3</v>
      </c>
      <c r="U65" s="50">
        <f t="shared" si="10"/>
        <v>24849.3</v>
      </c>
      <c r="V65" s="39"/>
      <c r="W65" s="40"/>
    </row>
    <row r="66" spans="1:23" s="38" customFormat="1" ht="37.5" customHeight="1">
      <c r="A66" s="36" t="s">
        <v>86</v>
      </c>
      <c r="B66" s="44"/>
      <c r="C66" s="50">
        <v>7045</v>
      </c>
      <c r="D66" s="50">
        <f t="shared" si="11"/>
        <v>7045</v>
      </c>
      <c r="E66" s="50">
        <v>501</v>
      </c>
      <c r="F66" s="50">
        <v>575</v>
      </c>
      <c r="G66" s="50">
        <v>537</v>
      </c>
      <c r="H66" s="50">
        <f>E66+F66+G66</f>
        <v>1613</v>
      </c>
      <c r="I66" s="50">
        <v>577</v>
      </c>
      <c r="J66" s="50">
        <v>569</v>
      </c>
      <c r="K66" s="50">
        <v>584</v>
      </c>
      <c r="L66" s="50">
        <f>I66+J66+K66</f>
        <v>1730</v>
      </c>
      <c r="M66" s="50">
        <v>509</v>
      </c>
      <c r="N66" s="50">
        <v>524</v>
      </c>
      <c r="O66" s="50">
        <v>571</v>
      </c>
      <c r="P66" s="50"/>
      <c r="Q66" s="50">
        <f>M66+N66+O66</f>
        <v>1604</v>
      </c>
      <c r="R66" s="50">
        <v>576</v>
      </c>
      <c r="S66" s="50">
        <v>530</v>
      </c>
      <c r="T66" s="50">
        <v>992</v>
      </c>
      <c r="U66" s="50">
        <f t="shared" si="10"/>
        <v>2098</v>
      </c>
      <c r="V66" s="39"/>
      <c r="W66" s="40"/>
    </row>
    <row r="67" spans="1:23" s="38" customFormat="1" ht="27" customHeight="1">
      <c r="A67" s="36" t="s">
        <v>102</v>
      </c>
      <c r="B67" s="44"/>
      <c r="C67" s="50">
        <v>1323</v>
      </c>
      <c r="D67" s="50">
        <f t="shared" si="11"/>
        <v>1323</v>
      </c>
      <c r="E67" s="50">
        <v>43.4</v>
      </c>
      <c r="F67" s="50">
        <v>101.1</v>
      </c>
      <c r="G67" s="50">
        <v>135.5</v>
      </c>
      <c r="H67" s="50">
        <f>E67+F67+G67</f>
        <v>280</v>
      </c>
      <c r="I67" s="50">
        <v>167.8</v>
      </c>
      <c r="J67" s="50">
        <v>86.4</v>
      </c>
      <c r="K67" s="50">
        <v>139.6</v>
      </c>
      <c r="L67" s="50">
        <f>I67+J67+K67</f>
        <v>393.8</v>
      </c>
      <c r="M67" s="50">
        <v>86.8</v>
      </c>
      <c r="N67" s="50">
        <v>122.2</v>
      </c>
      <c r="O67" s="50">
        <v>104.1</v>
      </c>
      <c r="P67" s="50"/>
      <c r="Q67" s="50">
        <f>M67+N67+O67</f>
        <v>313.1</v>
      </c>
      <c r="R67" s="50">
        <v>93.1</v>
      </c>
      <c r="S67" s="50">
        <v>105.5</v>
      </c>
      <c r="T67" s="50">
        <v>137.5</v>
      </c>
      <c r="U67" s="50">
        <f>R67+S67+T67</f>
        <v>336.1</v>
      </c>
      <c r="V67" s="39"/>
      <c r="W67" s="40"/>
    </row>
    <row r="68" spans="1:23" s="38" customFormat="1" ht="19.5" customHeight="1">
      <c r="A68" s="36" t="s">
        <v>103</v>
      </c>
      <c r="B68" s="44"/>
      <c r="C68" s="50"/>
      <c r="D68" s="50">
        <f t="shared" si="11"/>
        <v>0</v>
      </c>
      <c r="E68" s="50">
        <v>0</v>
      </c>
      <c r="F68" s="50">
        <v>0</v>
      </c>
      <c r="G68" s="50">
        <v>0</v>
      </c>
      <c r="H68" s="50">
        <f>E68+F68+G68</f>
        <v>0</v>
      </c>
      <c r="I68" s="50">
        <v>0</v>
      </c>
      <c r="J68" s="50">
        <v>0</v>
      </c>
      <c r="K68" s="50">
        <v>0</v>
      </c>
      <c r="L68" s="50">
        <f>I68+J68+K68</f>
        <v>0</v>
      </c>
      <c r="M68" s="50"/>
      <c r="N68" s="50">
        <v>0</v>
      </c>
      <c r="O68" s="50">
        <v>0</v>
      </c>
      <c r="P68" s="50"/>
      <c r="Q68" s="50">
        <f>M68+N68+O68</f>
        <v>0</v>
      </c>
      <c r="R68" s="50">
        <v>0</v>
      </c>
      <c r="S68" s="50">
        <v>0</v>
      </c>
      <c r="T68" s="50">
        <v>0</v>
      </c>
      <c r="U68" s="50">
        <f>R68+S68+T68</f>
        <v>0</v>
      </c>
      <c r="V68" s="39"/>
      <c r="W68" s="40"/>
    </row>
    <row r="69" spans="1:22" s="38" customFormat="1" ht="22.5" customHeight="1">
      <c r="A69" s="41" t="s">
        <v>58</v>
      </c>
      <c r="B69" s="44" t="s">
        <v>59</v>
      </c>
      <c r="C69" s="50">
        <f>C21-C36</f>
        <v>-7500</v>
      </c>
      <c r="D69" s="50">
        <f>D21-D36</f>
        <v>-7500.000000000116</v>
      </c>
      <c r="E69" s="50">
        <f>E21-E36</f>
        <v>-4195.0999999999985</v>
      </c>
      <c r="F69" s="50">
        <f>F21-F36</f>
        <v>-12108.099999999999</v>
      </c>
      <c r="G69" s="50">
        <f>G21-G36</f>
        <v>6533.800000000003</v>
      </c>
      <c r="H69" s="50">
        <f t="shared" si="7"/>
        <v>-9769.399999999994</v>
      </c>
      <c r="I69" s="50">
        <f>I21-I36</f>
        <v>-5087.399999999994</v>
      </c>
      <c r="J69" s="50">
        <f>J21-J36</f>
        <v>-7064.400000000009</v>
      </c>
      <c r="K69" s="50">
        <f>K21-K36</f>
        <v>-5796.600000000006</v>
      </c>
      <c r="L69" s="50">
        <f t="shared" si="8"/>
        <v>-17948.40000000001</v>
      </c>
      <c r="M69" s="50">
        <f>M21-M36</f>
        <v>2506</v>
      </c>
      <c r="N69" s="50">
        <f>N21-N36</f>
        <v>-3406.4000000000015</v>
      </c>
      <c r="O69" s="50">
        <f>O21-O36</f>
        <v>2557.100000000006</v>
      </c>
      <c r="P69" s="50">
        <f>P21-P36</f>
        <v>645225.2</v>
      </c>
      <c r="Q69" s="50">
        <f t="shared" si="9"/>
        <v>1656.7000000000044</v>
      </c>
      <c r="R69" s="50">
        <f>R21-R36</f>
        <v>-710.0999999999913</v>
      </c>
      <c r="S69" s="50">
        <f>S21-S36</f>
        <v>2017.4000000000087</v>
      </c>
      <c r="T69" s="50">
        <f>T21-T36</f>
        <v>17253.800000000003</v>
      </c>
      <c r="U69" s="50">
        <f t="shared" si="10"/>
        <v>18561.10000000002</v>
      </c>
      <c r="V69" s="37"/>
    </row>
    <row r="70" spans="1:22" s="38" customFormat="1" ht="34.5" customHeight="1">
      <c r="A70" s="41" t="s">
        <v>60</v>
      </c>
      <c r="B70" s="44" t="s">
        <v>61</v>
      </c>
      <c r="C70" s="50">
        <f>C78+C90</f>
        <v>7499.999999999884</v>
      </c>
      <c r="D70" s="50">
        <f>D78+D90</f>
        <v>7500.000000000116</v>
      </c>
      <c r="E70" s="50">
        <f>E78+E90</f>
        <v>4195.0999999999985</v>
      </c>
      <c r="F70" s="50">
        <f>F78+F90</f>
        <v>12108.099999999999</v>
      </c>
      <c r="G70" s="50">
        <f>G78+G90</f>
        <v>-6533.800000000003</v>
      </c>
      <c r="H70" s="50">
        <f>H78+H90</f>
        <v>9769.399999999994</v>
      </c>
      <c r="I70" s="50">
        <f aca="true" t="shared" si="12" ref="I70:O70">I78+I90</f>
        <v>5087.400000000009</v>
      </c>
      <c r="J70" s="50">
        <f t="shared" si="12"/>
        <v>7064.39999999998</v>
      </c>
      <c r="K70" s="50">
        <f t="shared" si="12"/>
        <v>5796.60000000002</v>
      </c>
      <c r="L70" s="50">
        <f t="shared" si="12"/>
        <v>17948.399999999994</v>
      </c>
      <c r="M70" s="50">
        <f t="shared" si="12"/>
        <v>-2506</v>
      </c>
      <c r="N70" s="50">
        <f t="shared" si="12"/>
        <v>3406.399999999994</v>
      </c>
      <c r="O70" s="50">
        <f t="shared" si="12"/>
        <v>-2557.0999999999913</v>
      </c>
      <c r="P70" s="50"/>
      <c r="Q70" s="50">
        <f>Q78+Q90</f>
        <v>-1656.6999999999825</v>
      </c>
      <c r="R70" s="50">
        <f>R78+R90</f>
        <v>710.1000000000058</v>
      </c>
      <c r="S70" s="50">
        <f>S78+S90</f>
        <v>-2017.4000000000015</v>
      </c>
      <c r="T70" s="50">
        <f>T78+T90</f>
        <v>-17253.800000000003</v>
      </c>
      <c r="U70" s="50">
        <f>R70+S70+T70</f>
        <v>-18561.1</v>
      </c>
      <c r="V70" s="37"/>
    </row>
    <row r="71" spans="1:22" s="38" customFormat="1" ht="34.5" customHeight="1">
      <c r="A71" s="36" t="s">
        <v>83</v>
      </c>
      <c r="B71" s="44"/>
      <c r="C71" s="50">
        <v>-130035</v>
      </c>
      <c r="D71" s="50">
        <f aca="true" t="shared" si="13" ref="D71:D77">H71+L71+Q71+U71</f>
        <v>-130035</v>
      </c>
      <c r="E71" s="50">
        <v>-11494.3</v>
      </c>
      <c r="F71" s="50">
        <v>-10921.3</v>
      </c>
      <c r="G71" s="50">
        <v>-10597.3</v>
      </c>
      <c r="H71" s="50">
        <f aca="true" t="shared" si="14" ref="H71:H83">E71+F71+G71</f>
        <v>-33012.899999999994</v>
      </c>
      <c r="I71" s="50">
        <v>-10920.3</v>
      </c>
      <c r="J71" s="50">
        <v>-10815.2</v>
      </c>
      <c r="K71" s="50">
        <v>-10246.2</v>
      </c>
      <c r="L71" s="50">
        <f aca="true" t="shared" si="15" ref="L71:L83">I71+J71+K71</f>
        <v>-31981.7</v>
      </c>
      <c r="M71" s="50">
        <v>-10374.2</v>
      </c>
      <c r="N71" s="50">
        <v>-10888.2</v>
      </c>
      <c r="O71" s="50">
        <v>-10924.2</v>
      </c>
      <c r="P71" s="50"/>
      <c r="Q71" s="50">
        <f aca="true" t="shared" si="16" ref="Q71:Q83">M71+N71+O71</f>
        <v>-32186.600000000002</v>
      </c>
      <c r="R71" s="50">
        <v>-10922.3</v>
      </c>
      <c r="S71" s="50">
        <v>-10922.2</v>
      </c>
      <c r="T71" s="50">
        <v>-11009.3</v>
      </c>
      <c r="U71" s="50">
        <f aca="true" t="shared" si="17" ref="U71:U82">R71+S71+T71</f>
        <v>-32853.8</v>
      </c>
      <c r="V71" s="37"/>
    </row>
    <row r="72" spans="1:22" s="38" customFormat="1" ht="34.5" customHeight="1">
      <c r="A72" s="36" t="s">
        <v>83</v>
      </c>
      <c r="B72" s="44"/>
      <c r="C72" s="50">
        <v>-210567</v>
      </c>
      <c r="D72" s="50">
        <f t="shared" si="13"/>
        <v>-210567</v>
      </c>
      <c r="E72" s="50">
        <v>-12195</v>
      </c>
      <c r="F72" s="50">
        <v>-14985</v>
      </c>
      <c r="G72" s="50">
        <v>-15611</v>
      </c>
      <c r="H72" s="50">
        <f>E72+F72+G72</f>
        <v>-42791</v>
      </c>
      <c r="I72" s="50">
        <v>-20302</v>
      </c>
      <c r="J72" s="50">
        <v>-14947</v>
      </c>
      <c r="K72" s="50">
        <v>-15573</v>
      </c>
      <c r="L72" s="50">
        <f t="shared" si="15"/>
        <v>-50822</v>
      </c>
      <c r="M72" s="50">
        <v>-19573</v>
      </c>
      <c r="N72" s="50">
        <v>-14414</v>
      </c>
      <c r="O72" s="50">
        <v>-15458</v>
      </c>
      <c r="P72" s="50"/>
      <c r="Q72" s="50">
        <f t="shared" si="16"/>
        <v>-49445</v>
      </c>
      <c r="R72" s="50">
        <v>-21630</v>
      </c>
      <c r="S72" s="50">
        <v>-20344</v>
      </c>
      <c r="T72" s="50">
        <v>-25535</v>
      </c>
      <c r="U72" s="50">
        <f t="shared" si="17"/>
        <v>-67509</v>
      </c>
      <c r="V72" s="37"/>
    </row>
    <row r="73" spans="1:22" s="38" customFormat="1" ht="36.75" customHeight="1">
      <c r="A73" s="36" t="s">
        <v>84</v>
      </c>
      <c r="B73" s="44"/>
      <c r="C73" s="50">
        <v>67330</v>
      </c>
      <c r="D73" s="50">
        <f t="shared" si="13"/>
        <v>74538.2</v>
      </c>
      <c r="E73" s="50">
        <f aca="true" t="shared" si="18" ref="E73:G76">E81+E92</f>
        <v>6307.799999999999</v>
      </c>
      <c r="F73" s="50">
        <f t="shared" si="18"/>
        <v>6290.799999999999</v>
      </c>
      <c r="G73" s="50">
        <f t="shared" si="18"/>
        <v>-3797.1000000000004</v>
      </c>
      <c r="H73" s="50">
        <f t="shared" si="14"/>
        <v>8801.499999999998</v>
      </c>
      <c r="I73" s="50">
        <f aca="true" t="shared" si="19" ref="I73:K76">I81+I92</f>
        <v>4460.799999999999</v>
      </c>
      <c r="J73" s="50">
        <f t="shared" si="19"/>
        <v>6310.499999999999</v>
      </c>
      <c r="K73" s="50">
        <f t="shared" si="19"/>
        <v>3430.999999999999</v>
      </c>
      <c r="L73" s="50">
        <f t="shared" si="15"/>
        <v>14202.3</v>
      </c>
      <c r="M73" s="50">
        <f aca="true" t="shared" si="20" ref="M73:O76">M81+M92</f>
        <v>9534</v>
      </c>
      <c r="N73" s="50">
        <f t="shared" si="20"/>
        <v>9535.2</v>
      </c>
      <c r="O73" s="50">
        <f t="shared" si="20"/>
        <v>6674.8</v>
      </c>
      <c r="P73" s="50"/>
      <c r="Q73" s="50">
        <f t="shared" si="16"/>
        <v>25744</v>
      </c>
      <c r="R73" s="50">
        <f aca="true" t="shared" si="21" ref="R73:T76">R81+R92</f>
        <v>9561.900000000001</v>
      </c>
      <c r="S73" s="50">
        <f t="shared" si="21"/>
        <v>9416.900000000001</v>
      </c>
      <c r="T73" s="50">
        <f t="shared" si="21"/>
        <v>6811.6</v>
      </c>
      <c r="U73" s="50">
        <f t="shared" si="17"/>
        <v>25790.4</v>
      </c>
      <c r="V73" s="37"/>
    </row>
    <row r="74" spans="1:22" s="38" customFormat="1" ht="34.5" customHeight="1">
      <c r="A74" s="36" t="s">
        <v>85</v>
      </c>
      <c r="B74" s="44"/>
      <c r="C74" s="50">
        <v>243683.8</v>
      </c>
      <c r="D74" s="50">
        <f t="shared" si="13"/>
        <v>243683.80000000002</v>
      </c>
      <c r="E74" s="50">
        <f t="shared" si="18"/>
        <v>21233.4</v>
      </c>
      <c r="F74" s="50">
        <f t="shared" si="18"/>
        <v>28063.1</v>
      </c>
      <c r="G74" s="50">
        <f t="shared" si="18"/>
        <v>24046.6</v>
      </c>
      <c r="H74" s="50">
        <f t="shared" si="14"/>
        <v>73343.1</v>
      </c>
      <c r="I74" s="50">
        <f t="shared" si="19"/>
        <v>23686.1</v>
      </c>
      <c r="J74" s="50">
        <f t="shared" si="19"/>
        <v>23316.199999999997</v>
      </c>
      <c r="K74" s="50">
        <f t="shared" si="19"/>
        <v>26415.000000000007</v>
      </c>
      <c r="L74" s="50">
        <f t="shared" si="15"/>
        <v>73417.3</v>
      </c>
      <c r="M74" s="50">
        <f t="shared" si="20"/>
        <v>16247.3</v>
      </c>
      <c r="N74" s="50">
        <f t="shared" si="20"/>
        <v>18214.6</v>
      </c>
      <c r="O74" s="50">
        <f t="shared" si="20"/>
        <v>15906.5</v>
      </c>
      <c r="P74" s="50"/>
      <c r="Q74" s="50">
        <f t="shared" si="16"/>
        <v>50368.399999999994</v>
      </c>
      <c r="R74" s="50">
        <f t="shared" si="21"/>
        <v>16333.099999999999</v>
      </c>
      <c r="S74" s="50">
        <f t="shared" si="21"/>
        <v>16223.599999999999</v>
      </c>
      <c r="T74" s="50">
        <f t="shared" si="21"/>
        <v>13998.3</v>
      </c>
      <c r="U74" s="50">
        <f t="shared" si="17"/>
        <v>46555</v>
      </c>
      <c r="V74" s="37"/>
    </row>
    <row r="75" spans="1:22" s="38" customFormat="1" ht="34.5" customHeight="1">
      <c r="A75" s="36" t="s">
        <v>86</v>
      </c>
      <c r="B75" s="44"/>
      <c r="C75" s="50">
        <v>33837</v>
      </c>
      <c r="D75" s="50">
        <f t="shared" si="13"/>
        <v>38594</v>
      </c>
      <c r="E75" s="50">
        <f t="shared" si="18"/>
        <v>2841.7000000000007</v>
      </c>
      <c r="F75" s="50">
        <f t="shared" si="18"/>
        <v>3129.2000000000007</v>
      </c>
      <c r="G75" s="50">
        <f t="shared" si="18"/>
        <v>2840.2999999999993</v>
      </c>
      <c r="H75" s="50">
        <f t="shared" si="14"/>
        <v>8811.2</v>
      </c>
      <c r="I75" s="50">
        <f t="shared" si="19"/>
        <v>3079.8</v>
      </c>
      <c r="J75" s="50">
        <f t="shared" si="19"/>
        <v>2911.3999999999996</v>
      </c>
      <c r="K75" s="50">
        <f t="shared" si="19"/>
        <v>3103.0999999999985</v>
      </c>
      <c r="L75" s="50">
        <f t="shared" si="15"/>
        <v>9094.3</v>
      </c>
      <c r="M75" s="50">
        <f t="shared" si="20"/>
        <v>2632</v>
      </c>
      <c r="N75" s="50">
        <f t="shared" si="20"/>
        <v>2780.5</v>
      </c>
      <c r="O75" s="50">
        <f t="shared" si="20"/>
        <v>2778.5</v>
      </c>
      <c r="P75" s="50"/>
      <c r="Q75" s="50">
        <f t="shared" si="16"/>
        <v>8191</v>
      </c>
      <c r="R75" s="50">
        <f t="shared" si="21"/>
        <v>6289</v>
      </c>
      <c r="S75" s="50">
        <f t="shared" si="21"/>
        <v>2942.5</v>
      </c>
      <c r="T75" s="50">
        <f t="shared" si="21"/>
        <v>3266.000000000001</v>
      </c>
      <c r="U75" s="50">
        <f t="shared" si="17"/>
        <v>12497.5</v>
      </c>
      <c r="V75" s="37"/>
    </row>
    <row r="76" spans="1:22" s="38" customFormat="1" ht="24.75" customHeight="1">
      <c r="A76" s="36" t="s">
        <v>102</v>
      </c>
      <c r="B76" s="44"/>
      <c r="C76" s="50">
        <v>961</v>
      </c>
      <c r="D76" s="50">
        <f t="shared" si="13"/>
        <v>999.0000000000001</v>
      </c>
      <c r="E76" s="50">
        <f t="shared" si="18"/>
        <v>43.4</v>
      </c>
      <c r="F76" s="50">
        <f t="shared" si="18"/>
        <v>101.1</v>
      </c>
      <c r="G76" s="50">
        <f t="shared" si="18"/>
        <v>-188.5</v>
      </c>
      <c r="H76" s="50">
        <f>E76+F76+G76</f>
        <v>-44</v>
      </c>
      <c r="I76" s="50">
        <f t="shared" si="19"/>
        <v>167.8</v>
      </c>
      <c r="J76" s="50">
        <f t="shared" si="19"/>
        <v>86.4</v>
      </c>
      <c r="K76" s="50">
        <f t="shared" si="19"/>
        <v>139.6</v>
      </c>
      <c r="L76" s="50">
        <f>I76+J76+K76</f>
        <v>393.8</v>
      </c>
      <c r="M76" s="50">
        <f t="shared" si="20"/>
        <v>86.8</v>
      </c>
      <c r="N76" s="50">
        <f t="shared" si="20"/>
        <v>122.2</v>
      </c>
      <c r="O76" s="50">
        <f t="shared" si="20"/>
        <v>104.1</v>
      </c>
      <c r="P76" s="50"/>
      <c r="Q76" s="50">
        <f>M76+N76+O76</f>
        <v>313.1</v>
      </c>
      <c r="R76" s="50">
        <f t="shared" si="21"/>
        <v>93.1</v>
      </c>
      <c r="S76" s="50">
        <f t="shared" si="21"/>
        <v>105.5</v>
      </c>
      <c r="T76" s="50">
        <f t="shared" si="21"/>
        <v>137.5</v>
      </c>
      <c r="U76" s="50">
        <f>R76+S76+T76</f>
        <v>336.1</v>
      </c>
      <c r="V76" s="37"/>
    </row>
    <row r="77" spans="1:22" s="38" customFormat="1" ht="24.75" customHeight="1">
      <c r="A77" s="36" t="s">
        <v>103</v>
      </c>
      <c r="B77" s="44"/>
      <c r="C77" s="50">
        <v>0</v>
      </c>
      <c r="D77" s="50">
        <f t="shared" si="13"/>
        <v>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/>
      <c r="N77" s="50">
        <v>0</v>
      </c>
      <c r="O77" s="50">
        <v>0</v>
      </c>
      <c r="P77" s="50"/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37"/>
    </row>
    <row r="78" spans="1:22" s="38" customFormat="1" ht="42" customHeight="1">
      <c r="A78" s="41" t="s">
        <v>62</v>
      </c>
      <c r="B78" s="44" t="s">
        <v>63</v>
      </c>
      <c r="C78" s="50">
        <f>C79+C80+C81+C82+C83+C84+C85</f>
        <v>-872332.3</v>
      </c>
      <c r="D78" s="50">
        <f aca="true" t="shared" si="22" ref="D78:D85">H78+L78+Q78+U78</f>
        <v>-872332.2999999999</v>
      </c>
      <c r="E78" s="50">
        <f>E80+E81+E82+E83+E79+E84</f>
        <v>-61775.4</v>
      </c>
      <c r="F78" s="50">
        <f>F80+F81+F82+F83+F79+F84</f>
        <v>-65325.6</v>
      </c>
      <c r="G78" s="50">
        <f>G80+G81+G82+G83+G79+G84</f>
        <v>-80749.1</v>
      </c>
      <c r="H78" s="50">
        <f t="shared" si="14"/>
        <v>-207850.1</v>
      </c>
      <c r="I78" s="50">
        <f>I79+I80+I81+I82+I83+I84</f>
        <v>-67429.4</v>
      </c>
      <c r="J78" s="50">
        <f>J80+J81+J82+J83+J79+J84</f>
        <v>-68878.90000000001</v>
      </c>
      <c r="K78" s="50">
        <f>K80+K81+K82+K83+K79+K84</f>
        <v>-98338.7</v>
      </c>
      <c r="L78" s="50">
        <f t="shared" si="15"/>
        <v>-234647</v>
      </c>
      <c r="M78" s="50">
        <f>M80+M81+M82+M83+M79+M84</f>
        <v>-75251.5</v>
      </c>
      <c r="N78" s="50">
        <f>N80+N81+N82+N83+N79+N84</f>
        <v>-56772.1</v>
      </c>
      <c r="O78" s="50">
        <f>O80+O81+O82+O83+O79+O84+O85</f>
        <v>-70704.5</v>
      </c>
      <c r="P78" s="50"/>
      <c r="Q78" s="50">
        <f t="shared" si="16"/>
        <v>-202728.1</v>
      </c>
      <c r="R78" s="50">
        <f>R80+R81+R82+R83+R79+R84</f>
        <v>-101055</v>
      </c>
      <c r="S78" s="50">
        <f>S80+S81+S82+S83+S79+S84</f>
        <v>-60347.8</v>
      </c>
      <c r="T78" s="50">
        <f>T80+T81+T82+T83+T79+T84</f>
        <v>-65704.3</v>
      </c>
      <c r="U78" s="50">
        <f t="shared" si="17"/>
        <v>-227107.09999999998</v>
      </c>
      <c r="V78" s="37"/>
    </row>
    <row r="79" spans="1:22" s="38" customFormat="1" ht="33" customHeight="1">
      <c r="A79" s="36" t="s">
        <v>83</v>
      </c>
      <c r="B79" s="43"/>
      <c r="C79" s="49">
        <v>-188699.4</v>
      </c>
      <c r="D79" s="49">
        <f t="shared" si="22"/>
        <v>-188699.40000000002</v>
      </c>
      <c r="E79" s="52">
        <v>-15725.1</v>
      </c>
      <c r="F79" s="52">
        <v>-15725.1</v>
      </c>
      <c r="G79" s="52">
        <v>-15725.1</v>
      </c>
      <c r="H79" s="50">
        <f t="shared" si="14"/>
        <v>-47175.3</v>
      </c>
      <c r="I79" s="49">
        <v>-15725.1</v>
      </c>
      <c r="J79" s="49">
        <v>-15725.1</v>
      </c>
      <c r="K79" s="49">
        <v>-15725.1</v>
      </c>
      <c r="L79" s="50">
        <f t="shared" si="15"/>
        <v>-47175.3</v>
      </c>
      <c r="M79" s="49">
        <v>-15725.1</v>
      </c>
      <c r="N79" s="49">
        <v>-15725.1</v>
      </c>
      <c r="O79" s="49">
        <v>-15725.1</v>
      </c>
      <c r="P79" s="49"/>
      <c r="Q79" s="50">
        <f t="shared" si="16"/>
        <v>-47175.3</v>
      </c>
      <c r="R79" s="49">
        <v>-15725.1</v>
      </c>
      <c r="S79" s="49">
        <v>-15724.1</v>
      </c>
      <c r="T79" s="49">
        <v>-15724.3</v>
      </c>
      <c r="U79" s="50">
        <f t="shared" si="17"/>
        <v>-47173.5</v>
      </c>
      <c r="V79" s="37"/>
    </row>
    <row r="80" spans="1:22" s="38" customFormat="1" ht="38.25" customHeight="1">
      <c r="A80" s="36" t="s">
        <v>83</v>
      </c>
      <c r="B80" s="44"/>
      <c r="C80" s="50">
        <v>-217636</v>
      </c>
      <c r="D80" s="50">
        <f t="shared" si="22"/>
        <v>-217636</v>
      </c>
      <c r="E80" s="50">
        <v>-15175</v>
      </c>
      <c r="F80" s="50">
        <v>-14419</v>
      </c>
      <c r="G80" s="50">
        <v>-18378</v>
      </c>
      <c r="H80" s="50">
        <f t="shared" si="14"/>
        <v>-47972</v>
      </c>
      <c r="I80" s="50">
        <v>-15251</v>
      </c>
      <c r="J80" s="50">
        <v>-14503</v>
      </c>
      <c r="K80" s="50">
        <v>-16235</v>
      </c>
      <c r="L80" s="50">
        <f t="shared" si="15"/>
        <v>-45989</v>
      </c>
      <c r="M80" s="50">
        <v>-19950</v>
      </c>
      <c r="N80" s="50">
        <v>-16189</v>
      </c>
      <c r="O80" s="50">
        <v>-16964</v>
      </c>
      <c r="P80" s="50"/>
      <c r="Q80" s="50">
        <f t="shared" si="16"/>
        <v>-53103</v>
      </c>
      <c r="R80" s="50">
        <v>-20511</v>
      </c>
      <c r="S80" s="50">
        <v>-19650</v>
      </c>
      <c r="T80" s="50">
        <v>-30411</v>
      </c>
      <c r="U80" s="50">
        <f t="shared" si="17"/>
        <v>-70572</v>
      </c>
      <c r="V80" s="37"/>
    </row>
    <row r="81" spans="1:22" s="38" customFormat="1" ht="37.5" customHeight="1">
      <c r="A81" s="36" t="s">
        <v>84</v>
      </c>
      <c r="B81" s="44"/>
      <c r="C81" s="50">
        <v>-49798.9</v>
      </c>
      <c r="D81" s="50">
        <f t="shared" si="22"/>
        <v>-49798.9</v>
      </c>
      <c r="E81" s="50">
        <v>-2443</v>
      </c>
      <c r="F81" s="50">
        <v>-2460</v>
      </c>
      <c r="G81" s="50">
        <v>-12547.9</v>
      </c>
      <c r="H81" s="50">
        <f t="shared" si="14"/>
        <v>-17450.9</v>
      </c>
      <c r="I81" s="50">
        <v>-4290</v>
      </c>
      <c r="J81" s="50">
        <v>-2440.3</v>
      </c>
      <c r="K81" s="50">
        <v>-5319.8</v>
      </c>
      <c r="L81" s="50">
        <f t="shared" si="15"/>
        <v>-12050.1</v>
      </c>
      <c r="M81" s="50">
        <v>-2438</v>
      </c>
      <c r="N81" s="50">
        <v>-2436.8</v>
      </c>
      <c r="O81" s="50">
        <v>-5297.2</v>
      </c>
      <c r="P81" s="50"/>
      <c r="Q81" s="50">
        <f t="shared" si="16"/>
        <v>-10172</v>
      </c>
      <c r="R81" s="50">
        <v>-2410.2</v>
      </c>
      <c r="S81" s="50">
        <v>-2555.2</v>
      </c>
      <c r="T81" s="50">
        <v>-5160.5</v>
      </c>
      <c r="U81" s="50">
        <f t="shared" si="17"/>
        <v>-10125.9</v>
      </c>
      <c r="V81" s="37"/>
    </row>
    <row r="82" spans="1:22" s="38" customFormat="1" ht="35.25" customHeight="1">
      <c r="A82" s="36" t="s">
        <v>85</v>
      </c>
      <c r="B82" s="44"/>
      <c r="C82" s="50">
        <v>-303300.9</v>
      </c>
      <c r="D82" s="50">
        <f t="shared" si="22"/>
        <v>-303300.9</v>
      </c>
      <c r="E82" s="50">
        <v>-21532.9</v>
      </c>
      <c r="F82" s="50">
        <v>-26187.5</v>
      </c>
      <c r="G82" s="50">
        <v>-27537.1</v>
      </c>
      <c r="H82" s="53">
        <f t="shared" si="14"/>
        <v>-75257.5</v>
      </c>
      <c r="I82" s="50">
        <v>-25626.6</v>
      </c>
      <c r="J82" s="50">
        <v>-30561.5</v>
      </c>
      <c r="K82" s="50">
        <v>-49263.6</v>
      </c>
      <c r="L82" s="50">
        <f>I82+J82+K82</f>
        <v>-105451.7</v>
      </c>
      <c r="M82" s="50">
        <v>-31614.3</v>
      </c>
      <c r="N82" s="50">
        <v>-15926.1</v>
      </c>
      <c r="O82" s="50">
        <v>-26834.1</v>
      </c>
      <c r="P82" s="50"/>
      <c r="Q82" s="50">
        <f t="shared" si="16"/>
        <v>-74374.5</v>
      </c>
      <c r="R82" s="50">
        <v>-23596.5</v>
      </c>
      <c r="S82" s="50">
        <v>-16479.4</v>
      </c>
      <c r="T82" s="50">
        <v>-8141.3</v>
      </c>
      <c r="U82" s="50">
        <f t="shared" si="17"/>
        <v>-48217.200000000004</v>
      </c>
      <c r="V82" s="37"/>
    </row>
    <row r="83" spans="1:22" s="38" customFormat="1" ht="35.25" customHeight="1">
      <c r="A83" s="36" t="s">
        <v>86</v>
      </c>
      <c r="B83" s="44"/>
      <c r="C83" s="50">
        <v>-112573.1</v>
      </c>
      <c r="D83" s="50">
        <f t="shared" si="22"/>
        <v>-112573.1</v>
      </c>
      <c r="E83" s="50">
        <v>-6899.4</v>
      </c>
      <c r="F83" s="50">
        <v>-6534</v>
      </c>
      <c r="G83" s="50">
        <v>-6237</v>
      </c>
      <c r="H83" s="50">
        <f t="shared" si="14"/>
        <v>-19670.4</v>
      </c>
      <c r="I83" s="50">
        <v>-6536.7</v>
      </c>
      <c r="J83" s="50">
        <v>-5649</v>
      </c>
      <c r="K83" s="50">
        <v>-11795.2</v>
      </c>
      <c r="L83" s="50">
        <f t="shared" si="15"/>
        <v>-23980.9</v>
      </c>
      <c r="M83" s="50">
        <v>-5524.1</v>
      </c>
      <c r="N83" s="50">
        <v>-6495.1</v>
      </c>
      <c r="O83" s="50">
        <v>-5884.1</v>
      </c>
      <c r="P83" s="50"/>
      <c r="Q83" s="50">
        <f t="shared" si="16"/>
        <v>-17903.300000000003</v>
      </c>
      <c r="R83" s="50">
        <v>-38812.2</v>
      </c>
      <c r="S83" s="50">
        <v>-5939.1</v>
      </c>
      <c r="T83" s="50">
        <v>-6267.2</v>
      </c>
      <c r="U83" s="50">
        <f>R83+S83+T83</f>
        <v>-51018.49999999999</v>
      </c>
      <c r="V83" s="37"/>
    </row>
    <row r="84" spans="1:22" s="38" customFormat="1" ht="25.5" customHeight="1">
      <c r="A84" s="36" t="s">
        <v>102</v>
      </c>
      <c r="B84" s="44"/>
      <c r="C84" s="50">
        <v>-324</v>
      </c>
      <c r="D84" s="50">
        <f t="shared" si="22"/>
        <v>-324</v>
      </c>
      <c r="E84" s="50">
        <v>0</v>
      </c>
      <c r="F84" s="50">
        <v>0</v>
      </c>
      <c r="G84" s="50">
        <v>-324</v>
      </c>
      <c r="H84" s="50">
        <f>E84+F84+G84</f>
        <v>-324</v>
      </c>
      <c r="I84" s="50">
        <v>0</v>
      </c>
      <c r="J84" s="50">
        <v>0</v>
      </c>
      <c r="K84" s="50">
        <v>0</v>
      </c>
      <c r="L84" s="50">
        <f>I84+J84+K84</f>
        <v>0</v>
      </c>
      <c r="M84" s="50">
        <v>0</v>
      </c>
      <c r="N84" s="50">
        <v>0</v>
      </c>
      <c r="O84" s="50">
        <v>0</v>
      </c>
      <c r="P84" s="50"/>
      <c r="Q84" s="50">
        <f>M84+N84+O84</f>
        <v>0</v>
      </c>
      <c r="R84" s="50">
        <v>0</v>
      </c>
      <c r="S84" s="50">
        <v>0</v>
      </c>
      <c r="T84" s="50">
        <v>0</v>
      </c>
      <c r="U84" s="50">
        <f>R84+S84+T84</f>
        <v>0</v>
      </c>
      <c r="V84" s="37"/>
    </row>
    <row r="85" spans="1:22" s="38" customFormat="1" ht="18" customHeight="1">
      <c r="A85" s="36" t="s">
        <v>103</v>
      </c>
      <c r="B85" s="44"/>
      <c r="C85" s="50">
        <v>0</v>
      </c>
      <c r="D85" s="50">
        <f t="shared" si="22"/>
        <v>0</v>
      </c>
      <c r="E85" s="50">
        <v>0</v>
      </c>
      <c r="F85" s="50">
        <v>0</v>
      </c>
      <c r="G85" s="50">
        <v>0</v>
      </c>
      <c r="H85" s="50">
        <f>E85+F85+G85</f>
        <v>0</v>
      </c>
      <c r="I85" s="50">
        <v>0</v>
      </c>
      <c r="J85" s="50">
        <v>0</v>
      </c>
      <c r="K85" s="50">
        <v>0</v>
      </c>
      <c r="L85" s="50">
        <f>I85+J85+K85</f>
        <v>0</v>
      </c>
      <c r="M85" s="50">
        <v>0</v>
      </c>
      <c r="N85" s="50">
        <v>0</v>
      </c>
      <c r="O85" s="50">
        <v>0</v>
      </c>
      <c r="P85" s="50"/>
      <c r="Q85" s="50">
        <v>0</v>
      </c>
      <c r="R85" s="50">
        <v>0</v>
      </c>
      <c r="S85" s="50">
        <v>0</v>
      </c>
      <c r="T85" s="50">
        <v>0</v>
      </c>
      <c r="U85" s="50">
        <f>R85+S85+T85</f>
        <v>0</v>
      </c>
      <c r="V85" s="37"/>
    </row>
    <row r="86" spans="1:22" s="38" customFormat="1" ht="14.25" customHeight="1">
      <c r="A86" s="45" t="s">
        <v>50</v>
      </c>
      <c r="B86" s="44"/>
      <c r="C86" s="49"/>
      <c r="D86" s="49"/>
      <c r="E86" s="49"/>
      <c r="F86" s="49"/>
      <c r="G86" s="49"/>
      <c r="H86" s="50"/>
      <c r="I86" s="49"/>
      <c r="J86" s="49"/>
      <c r="K86" s="49"/>
      <c r="L86" s="50"/>
      <c r="M86" s="49"/>
      <c r="N86" s="49"/>
      <c r="O86" s="49"/>
      <c r="P86" s="49"/>
      <c r="Q86" s="50"/>
      <c r="R86" s="49"/>
      <c r="S86" s="49"/>
      <c r="T86" s="49"/>
      <c r="U86" s="50"/>
      <c r="V86" s="37"/>
    </row>
    <row r="87" spans="1:22" s="38" customFormat="1" ht="19.5" customHeight="1">
      <c r="A87" s="56" t="s">
        <v>94</v>
      </c>
      <c r="B87" s="43" t="s">
        <v>64</v>
      </c>
      <c r="C87" s="49"/>
      <c r="D87" s="49"/>
      <c r="E87" s="49">
        <v>0</v>
      </c>
      <c r="F87" s="49">
        <v>0</v>
      </c>
      <c r="G87" s="49">
        <v>0</v>
      </c>
      <c r="H87" s="50">
        <f aca="true" t="shared" si="23" ref="H87:H94">E87+F87+G87</f>
        <v>0</v>
      </c>
      <c r="I87" s="49">
        <v>0</v>
      </c>
      <c r="J87" s="49">
        <v>0</v>
      </c>
      <c r="K87" s="49">
        <v>0</v>
      </c>
      <c r="L87" s="50">
        <f aca="true" t="shared" si="24" ref="L87:L94">I87+J87+K87</f>
        <v>0</v>
      </c>
      <c r="M87" s="49">
        <v>0</v>
      </c>
      <c r="N87" s="49">
        <v>0</v>
      </c>
      <c r="O87" s="49">
        <v>0</v>
      </c>
      <c r="P87" s="49"/>
      <c r="Q87" s="50">
        <f aca="true" t="shared" si="25" ref="Q87:Q94">M87+N87+O87</f>
        <v>0</v>
      </c>
      <c r="R87" s="49"/>
      <c r="S87" s="49">
        <v>0</v>
      </c>
      <c r="T87" s="49"/>
      <c r="U87" s="50">
        <f aca="true" t="shared" si="26" ref="U87:U94">R87+S87+T87</f>
        <v>0</v>
      </c>
      <c r="V87" s="37"/>
    </row>
    <row r="88" spans="1:22" s="38" customFormat="1" ht="28.5" customHeight="1">
      <c r="A88" s="56" t="s">
        <v>95</v>
      </c>
      <c r="B88" s="43" t="s">
        <v>65</v>
      </c>
      <c r="C88" s="49"/>
      <c r="D88" s="49"/>
      <c r="E88" s="52"/>
      <c r="F88" s="52"/>
      <c r="G88" s="52"/>
      <c r="H88" s="50">
        <f t="shared" si="23"/>
        <v>0</v>
      </c>
      <c r="I88" s="49"/>
      <c r="J88" s="49"/>
      <c r="K88" s="49"/>
      <c r="L88" s="50">
        <f t="shared" si="24"/>
        <v>0</v>
      </c>
      <c r="M88" s="49"/>
      <c r="N88" s="49"/>
      <c r="O88" s="49"/>
      <c r="P88" s="49">
        <f>H88+L88+M88+N88+O88</f>
        <v>0</v>
      </c>
      <c r="Q88" s="50">
        <f t="shared" si="25"/>
        <v>0</v>
      </c>
      <c r="R88" s="49"/>
      <c r="S88" s="49"/>
      <c r="T88" s="49"/>
      <c r="U88" s="50">
        <f t="shared" si="26"/>
        <v>0</v>
      </c>
      <c r="V88" s="37"/>
    </row>
    <row r="89" spans="1:22" s="38" customFormat="1" ht="13.5" customHeight="1">
      <c r="A89" s="46" t="s">
        <v>74</v>
      </c>
      <c r="B89" s="43" t="s">
        <v>66</v>
      </c>
      <c r="C89" s="54">
        <v>0</v>
      </c>
      <c r="D89" s="49">
        <v>0</v>
      </c>
      <c r="E89" s="49"/>
      <c r="F89" s="54"/>
      <c r="G89" s="54"/>
      <c r="H89" s="50">
        <f t="shared" si="23"/>
        <v>0</v>
      </c>
      <c r="I89" s="54">
        <v>0</v>
      </c>
      <c r="J89" s="54"/>
      <c r="K89" s="54"/>
      <c r="L89" s="50">
        <f t="shared" si="24"/>
        <v>0</v>
      </c>
      <c r="M89" s="54">
        <v>0</v>
      </c>
      <c r="N89" s="54"/>
      <c r="O89" s="54"/>
      <c r="P89" s="49"/>
      <c r="Q89" s="50">
        <f t="shared" si="25"/>
        <v>0</v>
      </c>
      <c r="R89" s="49">
        <v>0</v>
      </c>
      <c r="S89" s="49">
        <v>0</v>
      </c>
      <c r="T89" s="49"/>
      <c r="U89" s="50">
        <v>0</v>
      </c>
      <c r="V89" s="37"/>
    </row>
    <row r="90" spans="1:22" s="38" customFormat="1" ht="54" customHeight="1">
      <c r="A90" s="41" t="s">
        <v>96</v>
      </c>
      <c r="B90" s="44" t="s">
        <v>67</v>
      </c>
      <c r="C90" s="50">
        <f>C91+C92+C93+C94+C95+C96</f>
        <v>879832.2999999999</v>
      </c>
      <c r="D90" s="50">
        <f aca="true" t="shared" si="27" ref="D90:D96">H90+L90+Q90+U90</f>
        <v>879832.3</v>
      </c>
      <c r="E90" s="50">
        <f>E91+E92+E93+E94+E95</f>
        <v>65970.5</v>
      </c>
      <c r="F90" s="50">
        <f>F91+F92+F93+F94+F95</f>
        <v>77433.7</v>
      </c>
      <c r="G90" s="50">
        <f>G91+G92+G93+G94+G95</f>
        <v>74215.3</v>
      </c>
      <c r="H90" s="50">
        <f t="shared" si="23"/>
        <v>217619.5</v>
      </c>
      <c r="I90" s="50">
        <f>I91+I92+I93+I94+I95</f>
        <v>72516.8</v>
      </c>
      <c r="J90" s="50">
        <f>J91+J92+J93+J94+J95</f>
        <v>75943.29999999999</v>
      </c>
      <c r="K90" s="50">
        <f>K91+K92+K93+K94+K95</f>
        <v>104135.30000000002</v>
      </c>
      <c r="L90" s="50">
        <f t="shared" si="24"/>
        <v>252595.4</v>
      </c>
      <c r="M90" s="50">
        <f>M91+M92+M93+M94+M95+M96</f>
        <v>72745.5</v>
      </c>
      <c r="N90" s="50">
        <f>N91+N92+N93+N94+N95</f>
        <v>60178.49999999999</v>
      </c>
      <c r="O90" s="50">
        <f>O91+O92+O93+O94+O95+O96</f>
        <v>68147.40000000001</v>
      </c>
      <c r="P90" s="50"/>
      <c r="Q90" s="50">
        <f t="shared" si="25"/>
        <v>201071.40000000002</v>
      </c>
      <c r="R90" s="50">
        <f>R91+R92+R93+R94+R95</f>
        <v>101765.1</v>
      </c>
      <c r="S90" s="50">
        <f>S91+S92+S93+S94+S95</f>
        <v>58330.4</v>
      </c>
      <c r="T90" s="50">
        <f>T91+T92+T93+T94+T95</f>
        <v>48450.5</v>
      </c>
      <c r="U90" s="50">
        <f t="shared" si="26"/>
        <v>208546</v>
      </c>
      <c r="V90" s="37"/>
    </row>
    <row r="91" spans="1:22" s="38" customFormat="1" ht="35.25" customHeight="1">
      <c r="A91" s="36" t="s">
        <v>83</v>
      </c>
      <c r="B91" s="44"/>
      <c r="C91" s="50">
        <v>56020.4</v>
      </c>
      <c r="D91" s="50">
        <f t="shared" si="27"/>
        <v>56020.4</v>
      </c>
      <c r="E91" s="50">
        <v>4668.9</v>
      </c>
      <c r="F91" s="50">
        <v>4668</v>
      </c>
      <c r="G91" s="50">
        <v>4668</v>
      </c>
      <c r="H91" s="50">
        <f t="shared" si="23"/>
        <v>14004.9</v>
      </c>
      <c r="I91" s="50">
        <v>4669</v>
      </c>
      <c r="J91" s="50">
        <v>4668</v>
      </c>
      <c r="K91" s="50">
        <v>4668</v>
      </c>
      <c r="L91" s="50">
        <f>I91+J91+K91</f>
        <v>14005</v>
      </c>
      <c r="M91" s="50">
        <v>4669</v>
      </c>
      <c r="N91" s="50">
        <v>4668</v>
      </c>
      <c r="O91" s="50">
        <v>4668.1</v>
      </c>
      <c r="P91" s="50"/>
      <c r="Q91" s="50">
        <f t="shared" si="25"/>
        <v>14005.1</v>
      </c>
      <c r="R91" s="50">
        <v>4669.1</v>
      </c>
      <c r="S91" s="50">
        <v>4668.2</v>
      </c>
      <c r="T91" s="50">
        <v>4668.1</v>
      </c>
      <c r="U91" s="50">
        <f t="shared" si="26"/>
        <v>14005.4</v>
      </c>
      <c r="V91" s="37"/>
    </row>
    <row r="92" spans="1:22" s="38" customFormat="1" ht="36.75" customHeight="1">
      <c r="A92" s="36" t="s">
        <v>84</v>
      </c>
      <c r="B92" s="44"/>
      <c r="C92" s="50">
        <v>124337.1</v>
      </c>
      <c r="D92" s="50">
        <f t="shared" si="27"/>
        <v>124337.09999999999</v>
      </c>
      <c r="E92" s="50">
        <v>8750.8</v>
      </c>
      <c r="F92" s="50">
        <v>8750.8</v>
      </c>
      <c r="G92" s="50">
        <v>8750.8</v>
      </c>
      <c r="H92" s="50">
        <f t="shared" si="23"/>
        <v>26252.399999999998</v>
      </c>
      <c r="I92" s="50">
        <v>8750.8</v>
      </c>
      <c r="J92" s="50">
        <v>8750.8</v>
      </c>
      <c r="K92" s="50">
        <v>8750.8</v>
      </c>
      <c r="L92" s="50">
        <f>I92+J92+K92</f>
        <v>26252.399999999998</v>
      </c>
      <c r="M92" s="50">
        <v>11972</v>
      </c>
      <c r="N92" s="50">
        <v>11972</v>
      </c>
      <c r="O92" s="50">
        <v>11972</v>
      </c>
      <c r="P92" s="50"/>
      <c r="Q92" s="50">
        <f t="shared" si="25"/>
        <v>35916</v>
      </c>
      <c r="R92" s="50">
        <v>11972.1</v>
      </c>
      <c r="S92" s="50">
        <v>11972.1</v>
      </c>
      <c r="T92" s="50">
        <v>11972.1</v>
      </c>
      <c r="U92" s="50">
        <f t="shared" si="26"/>
        <v>35916.3</v>
      </c>
      <c r="V92" s="37"/>
    </row>
    <row r="93" spans="1:22" s="38" customFormat="1" ht="39" customHeight="1">
      <c r="A93" s="36" t="s">
        <v>85</v>
      </c>
      <c r="B93" s="44"/>
      <c r="C93" s="50">
        <v>546984.7</v>
      </c>
      <c r="D93" s="50">
        <f t="shared" si="27"/>
        <v>546984.7</v>
      </c>
      <c r="E93" s="50">
        <v>42766.3</v>
      </c>
      <c r="F93" s="50">
        <v>54250.6</v>
      </c>
      <c r="G93" s="50">
        <v>51583.7</v>
      </c>
      <c r="H93" s="50">
        <f t="shared" si="23"/>
        <v>148600.59999999998</v>
      </c>
      <c r="I93" s="50">
        <v>49312.7</v>
      </c>
      <c r="J93" s="50">
        <v>53877.7</v>
      </c>
      <c r="K93" s="50">
        <v>75678.6</v>
      </c>
      <c r="L93" s="50">
        <f t="shared" si="24"/>
        <v>178869</v>
      </c>
      <c r="M93" s="50">
        <v>47861.6</v>
      </c>
      <c r="N93" s="50">
        <v>34140.7</v>
      </c>
      <c r="O93" s="50">
        <v>42740.6</v>
      </c>
      <c r="P93" s="50"/>
      <c r="Q93" s="50">
        <f t="shared" si="25"/>
        <v>124742.9</v>
      </c>
      <c r="R93" s="50">
        <v>39929.6</v>
      </c>
      <c r="S93" s="50">
        <v>32703</v>
      </c>
      <c r="T93" s="50">
        <v>22139.6</v>
      </c>
      <c r="U93" s="50">
        <f t="shared" si="26"/>
        <v>94772.20000000001</v>
      </c>
      <c r="V93" s="37"/>
    </row>
    <row r="94" spans="1:22" s="38" customFormat="1" ht="38.25" customHeight="1">
      <c r="A94" s="36" t="s">
        <v>86</v>
      </c>
      <c r="B94" s="44"/>
      <c r="C94" s="50">
        <v>151167.1</v>
      </c>
      <c r="D94" s="50">
        <f t="shared" si="27"/>
        <v>151167.1</v>
      </c>
      <c r="E94" s="50">
        <v>9741.1</v>
      </c>
      <c r="F94" s="50">
        <v>9663.2</v>
      </c>
      <c r="G94" s="50">
        <v>9077.3</v>
      </c>
      <c r="H94" s="50">
        <f t="shared" si="23"/>
        <v>28481.600000000002</v>
      </c>
      <c r="I94" s="50">
        <v>9616.5</v>
      </c>
      <c r="J94" s="50">
        <v>8560.4</v>
      </c>
      <c r="K94" s="50">
        <v>14898.3</v>
      </c>
      <c r="L94" s="50">
        <f t="shared" si="24"/>
        <v>33075.2</v>
      </c>
      <c r="M94" s="50">
        <v>8156.1</v>
      </c>
      <c r="N94" s="50">
        <v>9275.6</v>
      </c>
      <c r="O94" s="50">
        <v>8662.6</v>
      </c>
      <c r="P94" s="50"/>
      <c r="Q94" s="50">
        <f t="shared" si="25"/>
        <v>26094.300000000003</v>
      </c>
      <c r="R94" s="50">
        <v>45101.2</v>
      </c>
      <c r="S94" s="50">
        <v>8881.6</v>
      </c>
      <c r="T94" s="50">
        <v>9533.2</v>
      </c>
      <c r="U94" s="50">
        <f t="shared" si="26"/>
        <v>63516</v>
      </c>
      <c r="V94" s="37"/>
    </row>
    <row r="95" spans="1:22" s="38" customFormat="1" ht="26.25" customHeight="1">
      <c r="A95" s="36" t="s">
        <v>102</v>
      </c>
      <c r="B95" s="44"/>
      <c r="C95" s="50">
        <v>1323</v>
      </c>
      <c r="D95" s="50">
        <f t="shared" si="27"/>
        <v>1323</v>
      </c>
      <c r="E95" s="50">
        <v>43.4</v>
      </c>
      <c r="F95" s="50">
        <v>101.1</v>
      </c>
      <c r="G95" s="50">
        <v>135.5</v>
      </c>
      <c r="H95" s="50">
        <f>E95+F95+G95</f>
        <v>280</v>
      </c>
      <c r="I95" s="50">
        <v>167.8</v>
      </c>
      <c r="J95" s="50">
        <v>86.4</v>
      </c>
      <c r="K95" s="50">
        <v>139.6</v>
      </c>
      <c r="L95" s="50">
        <f>I95+J95+K95</f>
        <v>393.8</v>
      </c>
      <c r="M95" s="50">
        <v>86.8</v>
      </c>
      <c r="N95" s="50">
        <v>122.2</v>
      </c>
      <c r="O95" s="50">
        <v>104.1</v>
      </c>
      <c r="P95" s="50"/>
      <c r="Q95" s="50">
        <f>M95+N95+O95</f>
        <v>313.1</v>
      </c>
      <c r="R95" s="50">
        <v>93.1</v>
      </c>
      <c r="S95" s="50">
        <v>105.5</v>
      </c>
      <c r="T95" s="50">
        <v>137.5</v>
      </c>
      <c r="U95" s="50">
        <f>R95+S95+T95</f>
        <v>336.1</v>
      </c>
      <c r="V95" s="37"/>
    </row>
    <row r="96" spans="1:22" s="38" customFormat="1" ht="20.25" customHeight="1">
      <c r="A96" s="36" t="s">
        <v>103</v>
      </c>
      <c r="B96" s="44"/>
      <c r="C96" s="50"/>
      <c r="D96" s="50">
        <f t="shared" si="27"/>
        <v>0</v>
      </c>
      <c r="E96" s="50">
        <v>0</v>
      </c>
      <c r="F96" s="50">
        <v>0</v>
      </c>
      <c r="G96" s="50">
        <v>0</v>
      </c>
      <c r="H96" s="50">
        <f>E96+F96+G96</f>
        <v>0</v>
      </c>
      <c r="I96" s="50">
        <v>0</v>
      </c>
      <c r="J96" s="50">
        <v>0</v>
      </c>
      <c r="K96" s="50">
        <v>0</v>
      </c>
      <c r="L96" s="50">
        <f>I96+J96+K96</f>
        <v>0</v>
      </c>
      <c r="M96" s="50"/>
      <c r="N96" s="50">
        <v>0</v>
      </c>
      <c r="O96" s="50">
        <v>0</v>
      </c>
      <c r="P96" s="50"/>
      <c r="Q96" s="50">
        <f>M96+N96+O96</f>
        <v>0</v>
      </c>
      <c r="R96" s="50">
        <v>0</v>
      </c>
      <c r="S96" s="50">
        <v>0</v>
      </c>
      <c r="T96" s="50">
        <v>0</v>
      </c>
      <c r="U96" s="50">
        <f>R96+S96+T96</f>
        <v>0</v>
      </c>
      <c r="V96" s="37"/>
    </row>
    <row r="97" spans="1:22" s="38" customFormat="1" ht="14.25" customHeight="1">
      <c r="A97" s="45" t="s">
        <v>50</v>
      </c>
      <c r="B97" s="44"/>
      <c r="C97" s="49"/>
      <c r="D97" s="49"/>
      <c r="E97" s="52"/>
      <c r="F97" s="52"/>
      <c r="G97" s="52"/>
      <c r="H97" s="50"/>
      <c r="I97" s="49"/>
      <c r="J97" s="49"/>
      <c r="K97" s="49"/>
      <c r="L97" s="50"/>
      <c r="M97" s="49"/>
      <c r="N97" s="49"/>
      <c r="O97" s="49"/>
      <c r="P97" s="49"/>
      <c r="Q97" s="50"/>
      <c r="R97" s="49"/>
      <c r="S97" s="49"/>
      <c r="T97" s="49"/>
      <c r="U97" s="50"/>
      <c r="V97" s="37"/>
    </row>
    <row r="98" spans="1:22" s="38" customFormat="1" ht="37.5" customHeight="1">
      <c r="A98" s="45" t="s">
        <v>97</v>
      </c>
      <c r="B98" s="43" t="s">
        <v>68</v>
      </c>
      <c r="C98" s="49"/>
      <c r="D98" s="49">
        <v>0</v>
      </c>
      <c r="E98" s="52"/>
      <c r="F98" s="52"/>
      <c r="G98" s="52"/>
      <c r="H98" s="50">
        <f>E98+F98+G98</f>
        <v>0</v>
      </c>
      <c r="I98" s="49"/>
      <c r="J98" s="49" t="s">
        <v>107</v>
      </c>
      <c r="K98" s="49"/>
      <c r="L98" s="50">
        <v>0</v>
      </c>
      <c r="M98" s="49"/>
      <c r="N98" s="49"/>
      <c r="O98" s="49"/>
      <c r="P98" s="49"/>
      <c r="Q98" s="50">
        <f>M98+N98+O98</f>
        <v>0</v>
      </c>
      <c r="R98" s="49"/>
      <c r="S98" s="49"/>
      <c r="T98" s="49"/>
      <c r="U98" s="50">
        <f>R98+S98+T98</f>
        <v>0</v>
      </c>
      <c r="V98" s="37"/>
    </row>
    <row r="99" spans="1:22" s="38" customFormat="1" ht="25.5" customHeight="1">
      <c r="A99" s="36" t="s">
        <v>72</v>
      </c>
      <c r="B99" s="43" t="s">
        <v>69</v>
      </c>
      <c r="C99" s="49"/>
      <c r="D99" s="49">
        <f>H99+L99+Q99+U99</f>
        <v>0</v>
      </c>
      <c r="E99" s="49"/>
      <c r="F99" s="49"/>
      <c r="G99" s="49"/>
      <c r="H99" s="50">
        <f>E99+F99+G99</f>
        <v>0</v>
      </c>
      <c r="I99" s="49"/>
      <c r="J99" s="49"/>
      <c r="K99" s="49"/>
      <c r="L99" s="50">
        <f>I99+J99+K99</f>
        <v>0</v>
      </c>
      <c r="M99" s="49"/>
      <c r="N99" s="49"/>
      <c r="O99" s="49"/>
      <c r="P99" s="49">
        <f>H99+L99+M99+N99+O99</f>
        <v>0</v>
      </c>
      <c r="Q99" s="50">
        <f>M99+N99+O99</f>
        <v>0</v>
      </c>
      <c r="R99" s="49"/>
      <c r="S99" s="49"/>
      <c r="T99" s="49"/>
      <c r="U99" s="50">
        <f>R99+S99+T99</f>
        <v>0</v>
      </c>
      <c r="V99" s="37"/>
    </row>
    <row r="100" spans="1:22" s="38" customFormat="1" ht="64.5" customHeight="1">
      <c r="A100" s="47" t="s">
        <v>98</v>
      </c>
      <c r="B100" s="44" t="s">
        <v>70</v>
      </c>
      <c r="C100" s="50">
        <f>C69+(C78+C90)</f>
        <v>-1.1641532182693481E-10</v>
      </c>
      <c r="D100" s="50">
        <f>D69+(D78+D90)</f>
        <v>0</v>
      </c>
      <c r="E100" s="50">
        <f aca="true" t="shared" si="28" ref="E100:O100">E69+E78+E90</f>
        <v>0</v>
      </c>
      <c r="F100" s="50">
        <f t="shared" si="28"/>
        <v>0</v>
      </c>
      <c r="G100" s="50">
        <f t="shared" si="28"/>
        <v>0</v>
      </c>
      <c r="H100" s="50">
        <f>E100+F100+G100</f>
        <v>0</v>
      </c>
      <c r="I100" s="50">
        <f>I69+(I78+I90)</f>
        <v>1.4551915228366852E-11</v>
      </c>
      <c r="J100" s="50">
        <f t="shared" si="28"/>
        <v>0</v>
      </c>
      <c r="K100" s="50">
        <f t="shared" si="28"/>
        <v>0</v>
      </c>
      <c r="L100" s="50">
        <f>I100++J100+K100</f>
        <v>1.4551915228366852E-11</v>
      </c>
      <c r="M100" s="50">
        <f>M69+M78+M90</f>
        <v>0</v>
      </c>
      <c r="N100" s="50">
        <f t="shared" si="28"/>
        <v>0</v>
      </c>
      <c r="O100" s="50">
        <f t="shared" si="28"/>
        <v>0</v>
      </c>
      <c r="P100" s="50">
        <f>P69+P78-P90</f>
        <v>645225.2</v>
      </c>
      <c r="Q100" s="50">
        <f>M100+N100+O100</f>
        <v>0</v>
      </c>
      <c r="R100" s="50">
        <f>R69+R78+R90</f>
        <v>0</v>
      </c>
      <c r="S100" s="50">
        <f>S69+S78+S90</f>
        <v>0</v>
      </c>
      <c r="T100" s="50">
        <f>T69+T78+T90</f>
        <v>0</v>
      </c>
      <c r="U100" s="50">
        <f>R100+S100+T100</f>
        <v>0</v>
      </c>
      <c r="V100" s="37"/>
    </row>
    <row r="101" spans="1:22" s="38" customFormat="1" ht="66.75" customHeight="1">
      <c r="A101" s="42" t="s">
        <v>99</v>
      </c>
      <c r="B101" s="44" t="s">
        <v>71</v>
      </c>
      <c r="C101" s="57">
        <v>7500</v>
      </c>
      <c r="D101" s="50">
        <v>7500</v>
      </c>
      <c r="E101" s="50">
        <v>7500</v>
      </c>
      <c r="F101" s="50">
        <f>E102</f>
        <v>3304.9000000000015</v>
      </c>
      <c r="G101" s="50">
        <f>F102</f>
        <v>-8803.199999999997</v>
      </c>
      <c r="H101" s="50">
        <f>E101</f>
        <v>7500</v>
      </c>
      <c r="I101" s="50">
        <f>H102</f>
        <v>-2269.399999999994</v>
      </c>
      <c r="J101" s="50">
        <f>I102</f>
        <v>-7356.799999999988</v>
      </c>
      <c r="K101" s="50">
        <f>J102</f>
        <v>-14421.199999999997</v>
      </c>
      <c r="L101" s="50">
        <f>I101</f>
        <v>-2269.399999999994</v>
      </c>
      <c r="M101" s="50">
        <f>L102</f>
        <v>-20217.800000000003</v>
      </c>
      <c r="N101" s="50">
        <f>M102</f>
        <v>-17711.800000000003</v>
      </c>
      <c r="O101" s="50">
        <f>N102</f>
        <v>-21118.200000000004</v>
      </c>
      <c r="P101" s="50"/>
      <c r="Q101" s="50">
        <f>M101</f>
        <v>-20217.800000000003</v>
      </c>
      <c r="R101" s="50">
        <f>Q102</f>
        <v>-18561.1</v>
      </c>
      <c r="S101" s="50">
        <f>R102</f>
        <v>-19271.19999999999</v>
      </c>
      <c r="T101" s="50">
        <f>S102</f>
        <v>-17253.79999999998</v>
      </c>
      <c r="U101" s="50">
        <f>R101</f>
        <v>-18561.1</v>
      </c>
      <c r="V101" s="37"/>
    </row>
    <row r="102" spans="1:22" s="38" customFormat="1" ht="66.75" customHeight="1">
      <c r="A102" s="42" t="s">
        <v>100</v>
      </c>
      <c r="B102" s="44" t="s">
        <v>73</v>
      </c>
      <c r="C102" s="57"/>
      <c r="D102" s="50">
        <f>D21-D36+(-D78)-D90+D101+D70</f>
        <v>-1.1641532182693481E-10</v>
      </c>
      <c r="E102" s="50">
        <f>E21-E36+(-E78)-E90+E101+E70</f>
        <v>3304.9000000000015</v>
      </c>
      <c r="F102" s="50">
        <f>F21-F36+(-F78)-F90+F101+F70</f>
        <v>-8803.199999999997</v>
      </c>
      <c r="G102" s="50">
        <f>G21-G36+(-G78)-G90+G101+G70</f>
        <v>-2269.399999999994</v>
      </c>
      <c r="H102" s="50">
        <f>G102</f>
        <v>-2269.399999999994</v>
      </c>
      <c r="I102" s="50">
        <f>I21-I36+(-I78)-I90+I101+I70</f>
        <v>-7356.799999999988</v>
      </c>
      <c r="J102" s="50">
        <f>J21-J36+(-J78)-J90+J101+J70</f>
        <v>-14421.199999999997</v>
      </c>
      <c r="K102" s="50">
        <f>K21-K36+(-K78)-K90+K101+K70</f>
        <v>-20217.800000000003</v>
      </c>
      <c r="L102" s="50">
        <f>K102</f>
        <v>-20217.800000000003</v>
      </c>
      <c r="M102" s="50">
        <f>M21-M36+(-M78)-M90+M101+M70</f>
        <v>-17711.800000000003</v>
      </c>
      <c r="N102" s="50">
        <f>N21-N36+(-N78)-N90+N101+N70</f>
        <v>-21118.200000000004</v>
      </c>
      <c r="O102" s="50">
        <f>O21-O36+(-O78)-O90+O101+O70</f>
        <v>-18561.1</v>
      </c>
      <c r="P102" s="50"/>
      <c r="Q102" s="50">
        <f>O102</f>
        <v>-18561.1</v>
      </c>
      <c r="R102" s="50">
        <f>R21-R36+(-R78)-R90+R101+R70</f>
        <v>-19271.19999999999</v>
      </c>
      <c r="S102" s="50">
        <f>S21-S36+(-S78)-S90+S101+S70</f>
        <v>-17253.79999999998</v>
      </c>
      <c r="T102" s="50">
        <f>T21-T36+(-T78)-T90+T101+T70</f>
        <v>0</v>
      </c>
      <c r="U102" s="50">
        <f>T102</f>
        <v>0</v>
      </c>
      <c r="V102" s="37"/>
    </row>
    <row r="103" spans="1:22" s="38" customFormat="1" ht="110.25" customHeight="1">
      <c r="A103" s="42" t="s">
        <v>101</v>
      </c>
      <c r="B103" s="44" t="s">
        <v>75</v>
      </c>
      <c r="C103" s="57"/>
      <c r="D103" s="50">
        <f aca="true" t="shared" si="29" ref="D103:Q103">D101-D102</f>
        <v>7500.000000000116</v>
      </c>
      <c r="E103" s="50">
        <f t="shared" si="29"/>
        <v>4195.0999999999985</v>
      </c>
      <c r="F103" s="50">
        <f t="shared" si="29"/>
        <v>12108.099999999999</v>
      </c>
      <c r="G103" s="50">
        <f t="shared" si="29"/>
        <v>-6533.800000000003</v>
      </c>
      <c r="H103" s="50">
        <f t="shared" si="29"/>
        <v>9769.399999999994</v>
      </c>
      <c r="I103" s="50">
        <f t="shared" si="29"/>
        <v>5087.399999999994</v>
      </c>
      <c r="J103" s="50">
        <f t="shared" si="29"/>
        <v>7064.400000000009</v>
      </c>
      <c r="K103" s="50">
        <f t="shared" si="29"/>
        <v>5796.600000000006</v>
      </c>
      <c r="L103" s="50">
        <f t="shared" si="29"/>
        <v>17948.40000000001</v>
      </c>
      <c r="M103" s="50">
        <f t="shared" si="29"/>
        <v>-2506</v>
      </c>
      <c r="N103" s="50">
        <f t="shared" si="29"/>
        <v>3406.4000000000015</v>
      </c>
      <c r="O103" s="50">
        <f t="shared" si="29"/>
        <v>-2557.100000000006</v>
      </c>
      <c r="P103" s="50">
        <f t="shared" si="29"/>
        <v>0</v>
      </c>
      <c r="Q103" s="50">
        <f t="shared" si="29"/>
        <v>-1656.7000000000044</v>
      </c>
      <c r="R103" s="50">
        <f>R101-R102</f>
        <v>710.0999999999913</v>
      </c>
      <c r="S103" s="50">
        <f>S101-S102</f>
        <v>-2017.4000000000087</v>
      </c>
      <c r="T103" s="50">
        <f>T101-T102</f>
        <v>-17253.79999999998</v>
      </c>
      <c r="U103" s="50">
        <f>U101-U102</f>
        <v>-18561.1</v>
      </c>
      <c r="V103" s="37"/>
    </row>
    <row r="104" spans="1:22" s="38" customFormat="1" ht="61.5" customHeight="1">
      <c r="A104" s="48" t="s">
        <v>88</v>
      </c>
      <c r="B104" s="44" t="s">
        <v>76</v>
      </c>
      <c r="C104" s="55"/>
      <c r="D104" s="49">
        <f>H104+L104+Q104+U104</f>
        <v>0</v>
      </c>
      <c r="E104" s="55"/>
      <c r="F104" s="55"/>
      <c r="G104" s="55"/>
      <c r="H104" s="50"/>
      <c r="I104" s="55"/>
      <c r="J104" s="55"/>
      <c r="K104" s="55"/>
      <c r="L104" s="50">
        <f>I104+J104+K104</f>
        <v>0</v>
      </c>
      <c r="M104" s="55"/>
      <c r="N104" s="55"/>
      <c r="O104" s="55"/>
      <c r="P104" s="50"/>
      <c r="Q104" s="50">
        <f>M104+N104+O104</f>
        <v>0</v>
      </c>
      <c r="R104" s="55"/>
      <c r="S104" s="55"/>
      <c r="T104" s="55"/>
      <c r="U104" s="50">
        <f>R104+S104+T104</f>
        <v>0</v>
      </c>
      <c r="V104" s="37"/>
    </row>
    <row r="105" spans="1:22" ht="51" customHeight="1">
      <c r="A105" s="3"/>
      <c r="B105" s="3"/>
      <c r="C105" s="3"/>
      <c r="D105" s="70"/>
      <c r="E105" s="70"/>
      <c r="F105" s="70"/>
      <c r="G105" s="70"/>
      <c r="H105" s="71"/>
      <c r="I105" s="26"/>
      <c r="J105" s="34"/>
      <c r="K105" s="35"/>
      <c r="L105" s="64"/>
      <c r="M105" s="65"/>
      <c r="N105" s="65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3"/>
      <c r="B106" s="3"/>
      <c r="C106" s="3"/>
      <c r="D106" s="28"/>
      <c r="E106" s="28"/>
      <c r="F106" s="28"/>
      <c r="G106" s="28"/>
      <c r="H106" s="28"/>
      <c r="I106" s="28"/>
      <c r="J106" s="28"/>
      <c r="K106" s="28"/>
      <c r="L106" s="10"/>
      <c r="M106" s="10"/>
      <c r="N106" s="10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1"/>
      <c r="B107" s="1"/>
      <c r="C107" s="1"/>
      <c r="D107" s="29"/>
      <c r="E107" s="26"/>
      <c r="F107" s="26"/>
      <c r="G107" s="26"/>
      <c r="H107" s="30"/>
      <c r="I107" s="30"/>
      <c r="J107" s="27"/>
      <c r="K107" s="31"/>
      <c r="L107" s="3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1"/>
      <c r="B108" s="1"/>
      <c r="C108" s="1"/>
      <c r="D108" s="66"/>
      <c r="E108" s="67"/>
      <c r="F108" s="67"/>
      <c r="G108" s="67"/>
      <c r="H108" s="67"/>
      <c r="I108" s="67"/>
      <c r="J108" s="67"/>
      <c r="K108" s="67"/>
      <c r="L108" s="67"/>
      <c r="M108" s="1"/>
      <c r="N108" s="1"/>
      <c r="O108" s="5"/>
      <c r="P108" s="1"/>
      <c r="Q108" s="1"/>
      <c r="R108" s="1"/>
      <c r="S108" s="1"/>
      <c r="T108" s="1"/>
      <c r="U108" s="1"/>
      <c r="V108" s="1"/>
    </row>
    <row r="109" spans="3:14" ht="24.75" customHeight="1">
      <c r="C109" s="4"/>
      <c r="D109" s="68"/>
      <c r="E109" s="68"/>
      <c r="F109" s="68"/>
      <c r="G109" s="68"/>
      <c r="H109" s="68"/>
      <c r="I109" s="33"/>
      <c r="J109" s="32"/>
      <c r="K109" s="32"/>
      <c r="L109" s="68"/>
      <c r="M109" s="69"/>
      <c r="N109" s="69"/>
    </row>
    <row r="110" ht="12.75" hidden="1">
      <c r="C110" s="4" t="e">
        <f>C29-#REF!</f>
        <v>#REF!</v>
      </c>
    </row>
    <row r="111" ht="12.75" hidden="1">
      <c r="C111" s="4">
        <f>C23+C88</f>
        <v>248146</v>
      </c>
    </row>
    <row r="112" ht="12.75" hidden="1">
      <c r="C112" s="4" t="e">
        <f>C111-#REF!</f>
        <v>#REF!</v>
      </c>
    </row>
    <row r="114" ht="12.75">
      <c r="A114" s="25"/>
    </row>
    <row r="115" ht="12.75">
      <c r="A115" s="25"/>
    </row>
  </sheetData>
  <sheetProtection/>
  <mergeCells count="20">
    <mergeCell ref="U15:U17"/>
    <mergeCell ref="E15:G16"/>
    <mergeCell ref="H15:H17"/>
    <mergeCell ref="I15:K16"/>
    <mergeCell ref="L15:L17"/>
    <mergeCell ref="D105:H105"/>
    <mergeCell ref="M15:O16"/>
    <mergeCell ref="N3:O3"/>
    <mergeCell ref="N4:R4"/>
    <mergeCell ref="N5:R9"/>
    <mergeCell ref="L105:N105"/>
    <mergeCell ref="D108:L108"/>
    <mergeCell ref="D109:H109"/>
    <mergeCell ref="L109:N10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2020-12-25T11:01:35Z</cp:lastPrinted>
  <dcterms:created xsi:type="dcterms:W3CDTF">2011-02-18T08:58:48Z</dcterms:created>
  <dcterms:modified xsi:type="dcterms:W3CDTF">2020-12-25T12:36:19Z</dcterms:modified>
  <cp:category/>
  <cp:version/>
  <cp:contentType/>
  <cp:contentStatus/>
</cp:coreProperties>
</file>