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<sst xmlns="http://schemas.openxmlformats.org/spreadsheetml/2006/main" count="185" uniqueCount="101">
  <si>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</si>
  <si>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</si>
  <si>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</si>
  <si>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</si>
  <si>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</si>
  <si>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</si>
  <si>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</si>
  <si>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</si>
  <si>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</si>
  <si>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</si>
  <si>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</si>
  <si>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</si>
  <si>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</si>
  <si>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</si>
  <si>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</si>
  <si>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</si>
  <si>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</si>
  <si>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</si>
  <si>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</si>
  <si>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</si>
  <si>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</si>
  <si>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</si>
  <si>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</si>
  <si>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</si>
  <si>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</si>
  <si>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</si>
  <si>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</si>
  <si>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</si>
  <si>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</si>
  <si>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</si>
  <si>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</si>
  <si>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</si>
  <si>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</si>
  <si>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</si>
  <si>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</si>
  <si>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</si>
  <si>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</si>
  <si>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</si>
  <si>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</si>
  <si>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</si>
  <si>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</si>
  <si>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</si>
  <si>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</si>
  <si>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</si>
  <si>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</si>
  <si>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</si>
  <si>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</si>
  <si>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</si>
  <si>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</si>
  <si>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</si>
  <si>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</si>
  <si>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</si>
  <si>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</si>
  <si>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</si>
  <si>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</si>
  <si>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</si>
  <si>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</si>
  <si>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</si>
  <si>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</si>
  <si>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</si>
  <si>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</si>
  <si>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</si>
  <si>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</si>
  <si>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</si>
  <si>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</si>
  <si>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</si>
  <si>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</si>
  <si>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</si>
  <si>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</si>
  <si>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</si>
  <si>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</si>
  <si>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</si>
  <si>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</si>
  <si>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</si>
  <si>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</si>
  <si>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</si>
  <si>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</si>
  <si>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</si>
  <si>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</si>
  <si>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</si>
  <si>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</si>
  <si>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</si>
  <si>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</si>
  <si>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</si>
  <si>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</si>
  <si>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</si>
  <si>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</si>
  <si>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</si>
  <si>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</si>
  <si>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</si>
  <si>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</si>
  <si>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</si>
  <si>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</si>
  <si>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</si>
  <si>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</si>
  <si>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</si>
  <si>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Кассовый план исполнения  бюджета муниципального образования Юрьев-Польский район  на 2022 год</t>
  </si>
  <si>
    <t>Контрольно-счетная палата МО Юрьев-Польский район</t>
  </si>
  <si>
    <t>ТИК Юрьев-Польского района</t>
  </si>
  <si>
    <t>(по состоянию на "01"сентября  2022г.)</t>
  </si>
  <si>
    <t>Финансовое управление администрации МО Юрьев-Польский район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</si>
</sst>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14" fillId="0" borderId="0" xfId="0" applyFont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workbookViewId="0" topLeftCell="A103">
      <selection activeCell="R125" sqref="R12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22"/>
      <c r="R1" s="22"/>
      <c r="S1" s="22"/>
    </row>
    <row r="2" spans="13:19" ht="12.75" hidden="1">
      <c r="M2" s="47"/>
      <c r="N2" s="22"/>
      <c r="O2" s="22"/>
      <c r="P2" s="22"/>
      <c r="Q2" s="22"/>
      <c r="R2" s="22"/>
      <c r="S2" s="22"/>
    </row>
    <row r="3" spans="13:19" ht="13.5" customHeight="1" hidden="1">
      <c r="M3" s="47"/>
      <c r="N3" s="79"/>
      <c r="O3" s="80"/>
      <c r="P3" s="22"/>
      <c r="Q3" s="22"/>
      <c r="R3" s="22"/>
      <c r="S3" s="22"/>
    </row>
    <row r="4" spans="13:19" ht="13.5" customHeight="1">
      <c r="M4" s="47"/>
      <c r="N4" s="79" t="s">
        <v>84</v>
      </c>
      <c r="O4" s="80"/>
      <c r="P4" s="80"/>
      <c r="Q4" s="80"/>
      <c r="R4" s="80"/>
      <c r="S4" s="22"/>
    </row>
    <row r="5" spans="13:19" ht="15.75" customHeight="1">
      <c r="M5" s="47"/>
      <c r="N5" s="81" t="s">
        <v>85</v>
      </c>
      <c r="O5" s="82"/>
      <c r="P5" s="82"/>
      <c r="Q5" s="82"/>
      <c r="R5" s="82"/>
      <c r="S5" s="22"/>
    </row>
    <row r="6" spans="13:19" ht="12.75" hidden="1">
      <c r="M6" s="47"/>
      <c r="N6" s="82"/>
      <c r="O6" s="82"/>
      <c r="P6" s="82"/>
      <c r="Q6" s="82"/>
      <c r="R6" s="82"/>
      <c r="S6" s="22"/>
    </row>
    <row r="7" spans="13:19" ht="12.75" hidden="1">
      <c r="M7" s="47"/>
      <c r="N7" s="82"/>
      <c r="O7" s="82"/>
      <c r="P7" s="82"/>
      <c r="Q7" s="82"/>
      <c r="R7" s="82"/>
      <c r="S7" s="22"/>
    </row>
    <row r="8" spans="13:19" ht="12.75" hidden="1">
      <c r="M8" s="47"/>
      <c r="N8" s="82"/>
      <c r="O8" s="82"/>
      <c r="P8" s="82"/>
      <c r="Q8" s="82"/>
      <c r="R8" s="82"/>
      <c r="S8" s="22"/>
    </row>
    <row r="9" spans="13:19" ht="42" customHeight="1">
      <c r="M9" s="47"/>
      <c r="N9" s="82"/>
      <c r="O9" s="82"/>
      <c r="P9" s="82"/>
      <c r="Q9" s="82"/>
      <c r="R9" s="82"/>
      <c r="S9" s="22"/>
    </row>
    <row r="10" spans="1:22" ht="32.25" customHeight="1">
      <c r="A10" s="42"/>
      <c r="B10" s="1"/>
      <c r="C10" s="1"/>
      <c r="D10" s="19" t="s">
        <v>96</v>
      </c>
      <c r="E10" s="20"/>
      <c r="F10" s="20"/>
      <c r="G10" s="20"/>
      <c r="H10" s="20"/>
      <c r="I10" s="20"/>
      <c r="J10" s="20"/>
      <c r="K10" s="43"/>
      <c r="L10" s="43"/>
      <c r="M10" s="43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99</v>
      </c>
      <c r="E11" s="20"/>
      <c r="F11" s="20"/>
      <c r="G11" s="20"/>
      <c r="H11" s="20"/>
      <c r="I11" s="20"/>
      <c r="J11" s="20"/>
      <c r="K11" s="43"/>
      <c r="L11" s="43"/>
      <c r="M11" s="43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1"/>
      <c r="I12" s="1"/>
      <c r="J12" s="1"/>
      <c r="K12" s="24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24"/>
      <c r="L13" s="24"/>
      <c r="M13" s="24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24"/>
      <c r="L14" s="24"/>
      <c r="M14" s="24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8" t="s">
        <v>2</v>
      </c>
      <c r="B15" s="78" t="s">
        <v>3</v>
      </c>
      <c r="C15" s="78" t="s">
        <v>82</v>
      </c>
      <c r="D15" s="78" t="s">
        <v>4</v>
      </c>
      <c r="E15" s="78" t="s">
        <v>5</v>
      </c>
      <c r="F15" s="78"/>
      <c r="G15" s="78"/>
      <c r="H15" s="78" t="s">
        <v>6</v>
      </c>
      <c r="I15" s="78" t="s">
        <v>7</v>
      </c>
      <c r="J15" s="78"/>
      <c r="K15" s="78"/>
      <c r="L15" s="88" t="s">
        <v>8</v>
      </c>
      <c r="M15" s="78" t="s">
        <v>9</v>
      </c>
      <c r="N15" s="78"/>
      <c r="O15" s="78"/>
      <c r="P15" s="7"/>
      <c r="Q15" s="78" t="s">
        <v>10</v>
      </c>
      <c r="R15" s="78" t="s">
        <v>11</v>
      </c>
      <c r="S15" s="78"/>
      <c r="T15" s="78"/>
      <c r="U15" s="78" t="s">
        <v>12</v>
      </c>
      <c r="V15" s="1"/>
    </row>
    <row r="16" spans="1:22" ht="3.75" customHeight="1">
      <c r="A16" s="78" t="s">
        <v>0</v>
      </c>
      <c r="B16" s="78" t="s">
        <v>0</v>
      </c>
      <c r="C16" s="78" t="s">
        <v>0</v>
      </c>
      <c r="D16" s="78" t="s">
        <v>0</v>
      </c>
      <c r="E16" s="78" t="s">
        <v>0</v>
      </c>
      <c r="F16" s="78" t="s">
        <v>0</v>
      </c>
      <c r="G16" s="78" t="s">
        <v>0</v>
      </c>
      <c r="H16" s="78" t="s">
        <v>0</v>
      </c>
      <c r="I16" s="78" t="s">
        <v>0</v>
      </c>
      <c r="J16" s="78" t="s">
        <v>0</v>
      </c>
      <c r="K16" s="78" t="s">
        <v>0</v>
      </c>
      <c r="L16" s="88" t="s">
        <v>0</v>
      </c>
      <c r="M16" s="78" t="s">
        <v>0</v>
      </c>
      <c r="N16" s="78" t="s">
        <v>0</v>
      </c>
      <c r="O16" s="78" t="s">
        <v>0</v>
      </c>
      <c r="P16" s="7"/>
      <c r="Q16" s="78" t="s">
        <v>0</v>
      </c>
      <c r="R16" s="78" t="s">
        <v>0</v>
      </c>
      <c r="S16" s="78" t="s">
        <v>0</v>
      </c>
      <c r="T16" s="78" t="s">
        <v>0</v>
      </c>
      <c r="U16" s="78" t="s">
        <v>0</v>
      </c>
      <c r="V16" s="1"/>
    </row>
    <row r="17" spans="1:22" ht="48" customHeight="1">
      <c r="A17" s="78" t="s">
        <v>0</v>
      </c>
      <c r="B17" s="78" t="s">
        <v>0</v>
      </c>
      <c r="C17" s="78" t="s">
        <v>0</v>
      </c>
      <c r="D17" s="78" t="s">
        <v>0</v>
      </c>
      <c r="E17" s="8" t="s">
        <v>13</v>
      </c>
      <c r="F17" s="8" t="s">
        <v>14</v>
      </c>
      <c r="G17" s="8" t="s">
        <v>15</v>
      </c>
      <c r="H17" s="78" t="s">
        <v>0</v>
      </c>
      <c r="I17" s="8" t="s">
        <v>16</v>
      </c>
      <c r="J17" s="8" t="s">
        <v>17</v>
      </c>
      <c r="K17" s="44" t="s">
        <v>18</v>
      </c>
      <c r="L17" s="88" t="s">
        <v>0</v>
      </c>
      <c r="M17" s="44" t="s">
        <v>95</v>
      </c>
      <c r="N17" s="8" t="s">
        <v>19</v>
      </c>
      <c r="O17" s="8" t="s">
        <v>20</v>
      </c>
      <c r="P17" s="8"/>
      <c r="Q17" s="78" t="s">
        <v>0</v>
      </c>
      <c r="R17" s="8" t="s">
        <v>21</v>
      </c>
      <c r="S17" s="8" t="s">
        <v>22</v>
      </c>
      <c r="T17" s="8" t="s">
        <v>23</v>
      </c>
      <c r="U17" s="78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9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46</v>
      </c>
      <c r="B19" s="12" t="s">
        <v>43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40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45</v>
      </c>
      <c r="B20" s="16" t="s">
        <v>44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3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72</v>
      </c>
      <c r="B21" s="12" t="s">
        <v>47</v>
      </c>
      <c r="C21" s="13">
        <f aca="true" t="shared" si="0" ref="C21:U21">C23+C30</f>
        <v>1020474.3</v>
      </c>
      <c r="D21" s="13">
        <f t="shared" si="0"/>
        <v>1046162.37</v>
      </c>
      <c r="E21" s="13">
        <f t="shared" si="0"/>
        <v>76048.59999999999</v>
      </c>
      <c r="F21" s="13">
        <f t="shared" si="0"/>
        <v>76439.6</v>
      </c>
      <c r="G21" s="13">
        <f t="shared" si="0"/>
        <v>93252.90000000001</v>
      </c>
      <c r="H21" s="13">
        <f t="shared" si="0"/>
        <v>245741.1</v>
      </c>
      <c r="I21" s="13">
        <f t="shared" si="0"/>
        <v>89906.79</v>
      </c>
      <c r="J21" s="13">
        <f t="shared" si="0"/>
        <v>97145.7</v>
      </c>
      <c r="K21" s="40">
        <f t="shared" si="0"/>
        <v>106362.80000000002</v>
      </c>
      <c r="L21" s="40">
        <f t="shared" si="0"/>
        <v>293415.29000000004</v>
      </c>
      <c r="M21" s="40">
        <f t="shared" si="0"/>
        <v>93719.37000000001</v>
      </c>
      <c r="N21" s="13">
        <f t="shared" si="0"/>
        <v>106585.56</v>
      </c>
      <c r="O21" s="13">
        <f t="shared" si="0"/>
        <v>50069.649999999994</v>
      </c>
      <c r="P21" s="13">
        <f t="shared" si="0"/>
        <v>789530.97</v>
      </c>
      <c r="Q21" s="13">
        <f t="shared" si="0"/>
        <v>250374.58000000002</v>
      </c>
      <c r="R21" s="13">
        <f t="shared" si="0"/>
        <v>105044.7</v>
      </c>
      <c r="S21" s="13">
        <f t="shared" si="0"/>
        <v>75630.8</v>
      </c>
      <c r="T21" s="13">
        <f>T23+T30+T29</f>
        <v>75955.9</v>
      </c>
      <c r="U21" s="13">
        <f t="shared" si="0"/>
        <v>256631.4</v>
      </c>
      <c r="V21" s="24"/>
    </row>
    <row r="22" spans="1:22" ht="12" customHeight="1">
      <c r="A22" s="6" t="s">
        <v>50</v>
      </c>
      <c r="B22" s="12"/>
      <c r="C22" s="13"/>
      <c r="D22" s="17"/>
      <c r="E22" s="17"/>
      <c r="F22" s="17"/>
      <c r="G22" s="17"/>
      <c r="H22" s="14"/>
      <c r="I22" s="18"/>
      <c r="J22" s="18"/>
      <c r="K22" s="46"/>
      <c r="L22" s="35"/>
      <c r="M22" s="46"/>
      <c r="N22" s="18"/>
      <c r="O22" s="18"/>
      <c r="P22" s="18"/>
      <c r="Q22" s="14"/>
      <c r="R22" s="18"/>
      <c r="S22" s="18"/>
      <c r="T22" s="18"/>
      <c r="U22" s="14"/>
      <c r="V22" s="24"/>
    </row>
    <row r="23" spans="1:22" s="27" customFormat="1" ht="33" customHeight="1">
      <c r="A23" s="28" t="s">
        <v>74</v>
      </c>
      <c r="B23" s="31" t="s">
        <v>52</v>
      </c>
      <c r="C23" s="35">
        <f>C24+C25+C26+C27+C29</f>
        <v>260280</v>
      </c>
      <c r="D23" s="35">
        <f>H23+L23+Q23+U23</f>
        <v>260280</v>
      </c>
      <c r="E23" s="35">
        <f>E24+E25+E26+E27</f>
        <v>12526.8</v>
      </c>
      <c r="F23" s="35">
        <f>F24+F25+F26+F27</f>
        <v>19865.300000000003</v>
      </c>
      <c r="G23" s="35">
        <f>G24+G25+G26+G27+G29</f>
        <v>27895.8</v>
      </c>
      <c r="H23" s="35">
        <f aca="true" t="shared" si="1" ref="H23:H37">E23+F23+G23</f>
        <v>60287.9</v>
      </c>
      <c r="I23" s="35">
        <f>I24+I25+I26+I27</f>
        <v>22842.899999999998</v>
      </c>
      <c r="J23" s="35">
        <f>J24+J25+J26+J27</f>
        <v>19589</v>
      </c>
      <c r="K23" s="35">
        <f>K24+K25+K26+K27</f>
        <v>25247.1</v>
      </c>
      <c r="L23" s="35">
        <f aca="true" t="shared" si="2" ref="L23:L37">I23+J23+K23</f>
        <v>67679</v>
      </c>
      <c r="M23" s="35">
        <f>M24+M25+M26+M27</f>
        <v>29597.7</v>
      </c>
      <c r="N23" s="35">
        <f>N24+N25+N26+N27</f>
        <v>21520.9</v>
      </c>
      <c r="O23" s="35">
        <f>O24+O25+O26+O27</f>
        <v>4510.5</v>
      </c>
      <c r="P23" s="35">
        <f>H23+L23+M23+N23+O23</f>
        <v>183596</v>
      </c>
      <c r="Q23" s="35">
        <f aca="true" t="shared" si="3" ref="Q23:Q37">M23+N23+O23</f>
        <v>55629.100000000006</v>
      </c>
      <c r="R23" s="35">
        <f>R24+R25+R26+R27</f>
        <v>26362</v>
      </c>
      <c r="S23" s="35">
        <f>S24+S25+S26+S27</f>
        <v>19638</v>
      </c>
      <c r="T23" s="35">
        <f>T24+T25+T26+T27</f>
        <v>30684</v>
      </c>
      <c r="U23" s="35">
        <f aca="true" t="shared" si="4" ref="U23:U37">R23+S23+T23</f>
        <v>76684</v>
      </c>
      <c r="V23" s="26"/>
    </row>
    <row r="24" spans="1:22" s="25" customFormat="1" ht="36" customHeight="1">
      <c r="A24" s="23" t="s">
        <v>78</v>
      </c>
      <c r="B24" s="30"/>
      <c r="C24" s="34">
        <v>232341</v>
      </c>
      <c r="D24" s="34">
        <f>H24+L24+Q24+U24</f>
        <v>232341</v>
      </c>
      <c r="E24" s="34">
        <v>11470.4</v>
      </c>
      <c r="F24" s="34">
        <v>18299.4</v>
      </c>
      <c r="G24" s="34">
        <v>23879.8</v>
      </c>
      <c r="H24" s="35">
        <f t="shared" si="1"/>
        <v>53649.600000000006</v>
      </c>
      <c r="I24" s="34">
        <v>20840.8</v>
      </c>
      <c r="J24" s="34">
        <v>17658.3</v>
      </c>
      <c r="K24" s="34">
        <v>20631.1</v>
      </c>
      <c r="L24" s="35">
        <f t="shared" si="2"/>
        <v>59130.2</v>
      </c>
      <c r="M24" s="34">
        <v>27012.9</v>
      </c>
      <c r="N24" s="34">
        <v>19141.7</v>
      </c>
      <c r="O24" s="34">
        <v>2911.6</v>
      </c>
      <c r="P24" s="34"/>
      <c r="Q24" s="35">
        <f t="shared" si="3"/>
        <v>49066.200000000004</v>
      </c>
      <c r="R24" s="34">
        <v>24553</v>
      </c>
      <c r="S24" s="34">
        <v>17776</v>
      </c>
      <c r="T24" s="34">
        <v>28166</v>
      </c>
      <c r="U24" s="35">
        <f t="shared" si="4"/>
        <v>70495</v>
      </c>
      <c r="V24" s="24"/>
    </row>
    <row r="25" spans="1:22" s="25" customFormat="1" ht="39" customHeight="1">
      <c r="A25" s="23" t="s">
        <v>79</v>
      </c>
      <c r="B25" s="30"/>
      <c r="C25" s="34">
        <v>27937</v>
      </c>
      <c r="D25" s="34">
        <f>H25+L25+Q25+U25</f>
        <v>27937</v>
      </c>
      <c r="E25" s="34">
        <v>1056.4</v>
      </c>
      <c r="F25" s="34">
        <v>1565.9</v>
      </c>
      <c r="G25" s="34">
        <v>4014</v>
      </c>
      <c r="H25" s="35">
        <f t="shared" si="1"/>
        <v>6636.3</v>
      </c>
      <c r="I25" s="34">
        <v>2002.1</v>
      </c>
      <c r="J25" s="34">
        <v>1930.7</v>
      </c>
      <c r="K25" s="34">
        <v>4616</v>
      </c>
      <c r="L25" s="35">
        <f t="shared" si="2"/>
        <v>8548.8</v>
      </c>
      <c r="M25" s="34">
        <v>2584.8</v>
      </c>
      <c r="N25" s="34">
        <v>2379.2</v>
      </c>
      <c r="O25" s="34">
        <v>1598.9</v>
      </c>
      <c r="P25" s="34"/>
      <c r="Q25" s="35">
        <f t="shared" si="3"/>
        <v>6562.9</v>
      </c>
      <c r="R25" s="34">
        <v>1809</v>
      </c>
      <c r="S25" s="34">
        <v>1862</v>
      </c>
      <c r="T25" s="34">
        <v>2518</v>
      </c>
      <c r="U25" s="35">
        <f t="shared" si="4"/>
        <v>6189</v>
      </c>
      <c r="V25" s="24"/>
    </row>
    <row r="26" spans="1:22" s="25" customFormat="1" ht="33" customHeight="1">
      <c r="A26" s="23" t="s">
        <v>80</v>
      </c>
      <c r="B26" s="30"/>
      <c r="C26" s="34">
        <v>0</v>
      </c>
      <c r="D26" s="34">
        <f aca="true" t="shared" si="5" ref="D26:D34">H26+L26+Q26+U26</f>
        <v>0</v>
      </c>
      <c r="E26" s="34">
        <v>0</v>
      </c>
      <c r="F26" s="34">
        <v>0</v>
      </c>
      <c r="G26" s="34">
        <v>0</v>
      </c>
      <c r="H26" s="35">
        <f t="shared" si="1"/>
        <v>0</v>
      </c>
      <c r="I26" s="34">
        <v>0</v>
      </c>
      <c r="J26" s="34">
        <v>0</v>
      </c>
      <c r="K26" s="34">
        <v>0</v>
      </c>
      <c r="L26" s="35">
        <f>I26+J26+K26</f>
        <v>0</v>
      </c>
      <c r="M26" s="34">
        <v>0</v>
      </c>
      <c r="N26" s="34">
        <v>0</v>
      </c>
      <c r="O26" s="34">
        <v>0</v>
      </c>
      <c r="P26" s="34"/>
      <c r="Q26" s="35">
        <f t="shared" si="3"/>
        <v>0</v>
      </c>
      <c r="R26" s="34">
        <v>0</v>
      </c>
      <c r="S26" s="34">
        <v>0</v>
      </c>
      <c r="T26" s="34">
        <v>0</v>
      </c>
      <c r="U26" s="35">
        <f t="shared" si="4"/>
        <v>0</v>
      </c>
      <c r="V26" s="24"/>
    </row>
    <row r="27" spans="1:22" s="25" customFormat="1" ht="34.5" customHeight="1">
      <c r="A27" s="23" t="s">
        <v>81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35">
        <f t="shared" si="2"/>
        <v>0</v>
      </c>
      <c r="M27" s="34"/>
      <c r="N27" s="34"/>
      <c r="O27" s="34"/>
      <c r="P27" s="34"/>
      <c r="Q27" s="35">
        <f t="shared" si="3"/>
        <v>0</v>
      </c>
      <c r="R27" s="34"/>
      <c r="S27" s="34"/>
      <c r="T27" s="34"/>
      <c r="U27" s="35">
        <f t="shared" si="4"/>
        <v>0</v>
      </c>
      <c r="V27" s="24"/>
    </row>
    <row r="28" spans="1:22" s="25" customFormat="1" ht="25.5" customHeight="1">
      <c r="A28" s="23" t="s">
        <v>94</v>
      </c>
      <c r="B28" s="30"/>
      <c r="C28" s="34"/>
      <c r="D28" s="34"/>
      <c r="E28" s="34"/>
      <c r="F28" s="34"/>
      <c r="G28" s="34"/>
      <c r="H28" s="35"/>
      <c r="I28" s="34"/>
      <c r="J28" s="34"/>
      <c r="K28" s="34"/>
      <c r="L28" s="35">
        <f t="shared" si="2"/>
        <v>0</v>
      </c>
      <c r="M28" s="34"/>
      <c r="N28" s="34"/>
      <c r="O28" s="34"/>
      <c r="P28" s="34"/>
      <c r="Q28" s="35">
        <f t="shared" si="3"/>
        <v>0</v>
      </c>
      <c r="R28" s="34"/>
      <c r="S28" s="34"/>
      <c r="T28" s="34"/>
      <c r="U28" s="35">
        <f t="shared" si="4"/>
        <v>0</v>
      </c>
      <c r="V28" s="24"/>
    </row>
    <row r="29" spans="1:22" s="25" customFormat="1" ht="41.25" customHeight="1">
      <c r="A29" s="23" t="s">
        <v>78</v>
      </c>
      <c r="B29" s="30"/>
      <c r="C29" s="34">
        <v>2</v>
      </c>
      <c r="D29" s="34">
        <f>H29+L29+Q29+U29</f>
        <v>2</v>
      </c>
      <c r="E29" s="34"/>
      <c r="F29" s="34"/>
      <c r="G29" s="34">
        <v>2</v>
      </c>
      <c r="H29" s="35">
        <f>E29+F29+G29</f>
        <v>2</v>
      </c>
      <c r="I29" s="34"/>
      <c r="J29" s="34"/>
      <c r="K29" s="34"/>
      <c r="L29" s="35">
        <f t="shared" si="2"/>
        <v>0</v>
      </c>
      <c r="M29" s="34"/>
      <c r="N29" s="34"/>
      <c r="O29" s="34"/>
      <c r="P29" s="34"/>
      <c r="Q29" s="35">
        <f t="shared" si="3"/>
        <v>0</v>
      </c>
      <c r="R29" s="34"/>
      <c r="S29" s="34"/>
      <c r="T29" s="34">
        <v>0</v>
      </c>
      <c r="U29" s="35">
        <f t="shared" si="4"/>
        <v>0</v>
      </c>
      <c r="V29" s="24"/>
    </row>
    <row r="30" spans="1:22" s="27" customFormat="1" ht="31.5" customHeight="1">
      <c r="A30" s="28" t="s">
        <v>75</v>
      </c>
      <c r="B30" s="31" t="s">
        <v>48</v>
      </c>
      <c r="C30" s="35">
        <f>C31+C32+C33+C34+C35+C36</f>
        <v>760194.3</v>
      </c>
      <c r="D30" s="35">
        <f t="shared" si="5"/>
        <v>785882.37</v>
      </c>
      <c r="E30" s="36">
        <f>E31+E32+E33+E34+E35</f>
        <v>63521.799999999996</v>
      </c>
      <c r="F30" s="36">
        <f>F31+F32+F33+F34+F35</f>
        <v>56574.3</v>
      </c>
      <c r="G30" s="36">
        <f>G31+G32+G33+G34+G35</f>
        <v>65357.100000000006</v>
      </c>
      <c r="H30" s="35">
        <f t="shared" si="1"/>
        <v>185453.2</v>
      </c>
      <c r="I30" s="35">
        <f>I31+I32+I33+I34+I35</f>
        <v>67063.89</v>
      </c>
      <c r="J30" s="35">
        <f>J31+J32+J33+J34+J35</f>
        <v>77556.7</v>
      </c>
      <c r="K30" s="35">
        <f>K31+K32+K33+K34+K35</f>
        <v>81115.70000000001</v>
      </c>
      <c r="L30" s="35">
        <f t="shared" si="2"/>
        <v>225736.29</v>
      </c>
      <c r="M30" s="35">
        <f>M31+M32+M33+M34+M35</f>
        <v>64121.670000000006</v>
      </c>
      <c r="N30" s="35">
        <f>N31+N32+N33+N34+N35</f>
        <v>85064.66</v>
      </c>
      <c r="O30" s="35">
        <f>O31+O32+O33+O34+O35+O36</f>
        <v>45559.149999999994</v>
      </c>
      <c r="P30" s="35">
        <f>H30+L30+M30+N30+O30</f>
        <v>605934.97</v>
      </c>
      <c r="Q30" s="35">
        <f t="shared" si="3"/>
        <v>194745.48</v>
      </c>
      <c r="R30" s="35">
        <f>R31+R32+R33+R34+R35</f>
        <v>78682.7</v>
      </c>
      <c r="S30" s="35">
        <f>S31+S32+S33+S34+S35</f>
        <v>55992.8</v>
      </c>
      <c r="T30" s="35">
        <f>T31+T32+T33+T34+T35</f>
        <v>45271.899999999994</v>
      </c>
      <c r="U30" s="35">
        <f t="shared" si="4"/>
        <v>179947.4</v>
      </c>
      <c r="V30" s="26"/>
    </row>
    <row r="31" spans="1:22" s="25" customFormat="1" ht="33" customHeight="1">
      <c r="A31" s="23" t="s">
        <v>78</v>
      </c>
      <c r="B31" s="30"/>
      <c r="C31" s="34">
        <v>224407.5</v>
      </c>
      <c r="D31" s="34">
        <f t="shared" si="5"/>
        <v>224407.5</v>
      </c>
      <c r="E31" s="37">
        <v>31878</v>
      </c>
      <c r="F31" s="37">
        <v>17583.6</v>
      </c>
      <c r="G31" s="37">
        <v>21289.4</v>
      </c>
      <c r="H31" s="35">
        <f t="shared" si="1"/>
        <v>70751</v>
      </c>
      <c r="I31" s="34">
        <v>18133.5</v>
      </c>
      <c r="J31" s="34">
        <v>16729</v>
      </c>
      <c r="K31" s="34">
        <v>19824.1</v>
      </c>
      <c r="L31" s="35">
        <f t="shared" si="2"/>
        <v>54686.6</v>
      </c>
      <c r="M31" s="34">
        <v>20497.5</v>
      </c>
      <c r="N31" s="34">
        <v>19119.9</v>
      </c>
      <c r="O31" s="34">
        <v>11474.5</v>
      </c>
      <c r="P31" s="34"/>
      <c r="Q31" s="35">
        <f t="shared" si="3"/>
        <v>51091.9</v>
      </c>
      <c r="R31" s="34">
        <v>15960</v>
      </c>
      <c r="S31" s="34">
        <v>15959</v>
      </c>
      <c r="T31" s="34">
        <v>15959</v>
      </c>
      <c r="U31" s="35">
        <f t="shared" si="4"/>
        <v>47878</v>
      </c>
      <c r="V31" s="24"/>
    </row>
    <row r="32" spans="1:22" s="25" customFormat="1" ht="34.5" customHeight="1">
      <c r="A32" s="23" t="s">
        <v>79</v>
      </c>
      <c r="B32" s="30"/>
      <c r="C32" s="34">
        <v>61766.2</v>
      </c>
      <c r="D32" s="34">
        <f t="shared" si="5"/>
        <v>64096.899999999994</v>
      </c>
      <c r="E32" s="37">
        <v>588.6</v>
      </c>
      <c r="F32" s="37">
        <v>749.4</v>
      </c>
      <c r="G32" s="37">
        <v>9652.3</v>
      </c>
      <c r="H32" s="35">
        <f t="shared" si="1"/>
        <v>10990.3</v>
      </c>
      <c r="I32" s="34">
        <v>1795.1</v>
      </c>
      <c r="J32" s="34">
        <v>1305.8</v>
      </c>
      <c r="K32" s="34">
        <v>7044.9</v>
      </c>
      <c r="L32" s="35">
        <f t="shared" si="2"/>
        <v>10145.8</v>
      </c>
      <c r="M32" s="34">
        <v>11839.9</v>
      </c>
      <c r="N32" s="34">
        <v>11486.8</v>
      </c>
      <c r="O32" s="34">
        <v>14830.6</v>
      </c>
      <c r="P32" s="34"/>
      <c r="Q32" s="35">
        <f t="shared" si="3"/>
        <v>38157.299999999996</v>
      </c>
      <c r="R32" s="34">
        <v>1129.1</v>
      </c>
      <c r="S32" s="34">
        <v>872.1</v>
      </c>
      <c r="T32" s="34">
        <v>2802.3</v>
      </c>
      <c r="U32" s="35">
        <f>R32+S32+T32</f>
        <v>4803.5</v>
      </c>
      <c r="V32" s="24"/>
    </row>
    <row r="33" spans="1:22" s="25" customFormat="1" ht="35.25" customHeight="1">
      <c r="A33" s="23" t="s">
        <v>80</v>
      </c>
      <c r="B33" s="30"/>
      <c r="C33" s="34">
        <v>344879.8</v>
      </c>
      <c r="D33" s="34">
        <f>H33+L33+Q33+U33</f>
        <v>352672.37</v>
      </c>
      <c r="E33" s="37">
        <v>23086</v>
      </c>
      <c r="F33" s="37">
        <v>30738.3</v>
      </c>
      <c r="G33" s="37">
        <v>29609.6</v>
      </c>
      <c r="H33" s="35">
        <f t="shared" si="1"/>
        <v>83433.9</v>
      </c>
      <c r="I33" s="34">
        <v>36763.29</v>
      </c>
      <c r="J33" s="34">
        <v>52571.1</v>
      </c>
      <c r="K33" s="34">
        <v>46578.1</v>
      </c>
      <c r="L33" s="35">
        <f>I33+J33+K33</f>
        <v>135912.49</v>
      </c>
      <c r="M33" s="34">
        <v>17304.87</v>
      </c>
      <c r="N33" s="34">
        <v>44397.86</v>
      </c>
      <c r="O33" s="34">
        <v>12289.85</v>
      </c>
      <c r="P33" s="34"/>
      <c r="Q33" s="35">
        <f t="shared" si="3"/>
        <v>73992.58</v>
      </c>
      <c r="R33" s="34">
        <v>24936.9</v>
      </c>
      <c r="S33" s="34">
        <v>17154.9</v>
      </c>
      <c r="T33" s="34">
        <v>17241.6</v>
      </c>
      <c r="U33" s="35">
        <f t="shared" si="4"/>
        <v>59333.4</v>
      </c>
      <c r="V33" s="24"/>
    </row>
    <row r="34" spans="1:22" s="25" customFormat="1" ht="34.5" customHeight="1">
      <c r="A34" s="23" t="s">
        <v>81</v>
      </c>
      <c r="B34" s="30"/>
      <c r="C34" s="34">
        <v>128801.8</v>
      </c>
      <c r="D34" s="34">
        <f t="shared" si="5"/>
        <v>144366.6</v>
      </c>
      <c r="E34" s="37">
        <v>7969.2</v>
      </c>
      <c r="F34" s="37">
        <v>7164</v>
      </c>
      <c r="G34" s="37">
        <v>4805.8</v>
      </c>
      <c r="H34" s="35">
        <f t="shared" si="1"/>
        <v>19939</v>
      </c>
      <c r="I34" s="34">
        <v>10372</v>
      </c>
      <c r="J34" s="34">
        <v>6950.8</v>
      </c>
      <c r="K34" s="34">
        <v>7668.6</v>
      </c>
      <c r="L34" s="35">
        <f>I34+J34+K34</f>
        <v>24991.4</v>
      </c>
      <c r="M34" s="34">
        <v>14479.4</v>
      </c>
      <c r="N34" s="34">
        <v>10060.1</v>
      </c>
      <c r="O34" s="34">
        <v>6964.2</v>
      </c>
      <c r="P34" s="34"/>
      <c r="Q34" s="35">
        <f t="shared" si="3"/>
        <v>31503.7</v>
      </c>
      <c r="R34" s="34">
        <v>36656.7</v>
      </c>
      <c r="S34" s="34">
        <v>22006.8</v>
      </c>
      <c r="T34" s="34">
        <v>9269</v>
      </c>
      <c r="U34" s="35">
        <f t="shared" si="4"/>
        <v>67932.5</v>
      </c>
      <c r="V34" s="24"/>
    </row>
    <row r="35" spans="1:22" s="25" customFormat="1" ht="26.25" customHeight="1">
      <c r="A35" s="23" t="s">
        <v>97</v>
      </c>
      <c r="B35" s="30"/>
      <c r="C35" s="34">
        <v>339</v>
      </c>
      <c r="D35" s="34">
        <f>H35+L35+Q35+U35</f>
        <v>339</v>
      </c>
      <c r="E35" s="37">
        <v>0</v>
      </c>
      <c r="F35" s="37">
        <v>339</v>
      </c>
      <c r="G35" s="37">
        <v>0</v>
      </c>
      <c r="H35" s="35">
        <f>E35+F35+G35</f>
        <v>339</v>
      </c>
      <c r="I35" s="34">
        <v>0</v>
      </c>
      <c r="J35" s="34">
        <v>0</v>
      </c>
      <c r="K35" s="34">
        <v>0</v>
      </c>
      <c r="L35" s="35">
        <f>I35+J35+K35</f>
        <v>0</v>
      </c>
      <c r="M35" s="34">
        <v>0</v>
      </c>
      <c r="N35" s="34">
        <v>0</v>
      </c>
      <c r="O35" s="34">
        <v>0</v>
      </c>
      <c r="P35" s="34"/>
      <c r="Q35" s="35">
        <f>M35+N35+O35</f>
        <v>0</v>
      </c>
      <c r="R35" s="34">
        <v>0</v>
      </c>
      <c r="S35" s="34">
        <v>0</v>
      </c>
      <c r="T35" s="34">
        <v>0</v>
      </c>
      <c r="U35" s="35">
        <f>R35+S35+T35</f>
        <v>0</v>
      </c>
      <c r="V35" s="24"/>
    </row>
    <row r="36" spans="1:22" s="25" customFormat="1" ht="29.25" customHeight="1">
      <c r="A36" s="23" t="s">
        <v>94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35">
        <f>E36+F36+G36</f>
        <v>0</v>
      </c>
      <c r="I36" s="34">
        <v>0</v>
      </c>
      <c r="J36" s="34">
        <v>0</v>
      </c>
      <c r="K36" s="34">
        <v>0</v>
      </c>
      <c r="L36" s="35">
        <f>I36+J36+K36</f>
        <v>0</v>
      </c>
      <c r="M36" s="34">
        <v>0</v>
      </c>
      <c r="N36" s="34">
        <v>0</v>
      </c>
      <c r="O36" s="34">
        <v>0</v>
      </c>
      <c r="P36" s="34"/>
      <c r="Q36" s="3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73</v>
      </c>
      <c r="B37" s="31" t="s">
        <v>49</v>
      </c>
      <c r="C37" s="35">
        <f>C39+C45+C51+C57+C63</f>
        <v>1142257.2000000002</v>
      </c>
      <c r="D37" s="35">
        <v>1167945.2</v>
      </c>
      <c r="E37" s="35">
        <f>E39+E45+E51+E57+E63</f>
        <v>37300.3</v>
      </c>
      <c r="F37" s="35">
        <f>F39+F45+F51+F57+F63</f>
        <v>79849.61</v>
      </c>
      <c r="G37" s="35">
        <f>G39+G45+G51+G57+G63</f>
        <v>85374.81999999999</v>
      </c>
      <c r="H37" s="35">
        <f t="shared" si="1"/>
        <v>202524.72999999998</v>
      </c>
      <c r="I37" s="35">
        <f>I39+I45+I51+I57+I63</f>
        <v>91136.76</v>
      </c>
      <c r="J37" s="35">
        <f>J39+J45+J51+J57+J63</f>
        <v>83423.07</v>
      </c>
      <c r="K37" s="35">
        <f>K39+K45+K51+K57+K63</f>
        <v>117759.28</v>
      </c>
      <c r="L37" s="35">
        <f t="shared" si="2"/>
        <v>292319.11</v>
      </c>
      <c r="M37" s="35">
        <f>M39+M45+M51+M57+M63</f>
        <v>93722.81</v>
      </c>
      <c r="N37" s="35">
        <f>N39+N45+N51+N57+N63</f>
        <v>79859.12</v>
      </c>
      <c r="O37" s="35">
        <f>O39+O45+O51+O57+O63</f>
        <v>248720.27000000002</v>
      </c>
      <c r="P37" s="35"/>
      <c r="Q37" s="35">
        <f t="shared" si="3"/>
        <v>422302.2</v>
      </c>
      <c r="R37" s="35">
        <f>R39+R45+R51+R57+R63</f>
        <v>103715.5</v>
      </c>
      <c r="S37" s="35">
        <f>S39+S45+S51+S57+S63</f>
        <v>73266.5</v>
      </c>
      <c r="T37" s="35">
        <f>T39+T45+T51+T63+T58</f>
        <v>73817.1</v>
      </c>
      <c r="U37" s="35">
        <f t="shared" si="4"/>
        <v>250799.1</v>
      </c>
      <c r="V37" s="24"/>
    </row>
    <row r="38" spans="1:22" s="25" customFormat="1" ht="15.75" customHeight="1">
      <c r="A38" s="32" t="s">
        <v>50</v>
      </c>
      <c r="B38" s="31"/>
      <c r="C38" s="34"/>
      <c r="D38" s="34"/>
      <c r="E38" s="34"/>
      <c r="F38" s="34"/>
      <c r="G38" s="34"/>
      <c r="H38" s="35"/>
      <c r="I38" s="34"/>
      <c r="J38" s="34"/>
      <c r="K38" s="34"/>
      <c r="L38" s="35"/>
      <c r="M38" s="34"/>
      <c r="N38" s="34"/>
      <c r="O38" s="34"/>
      <c r="P38" s="34"/>
      <c r="Q38" s="35"/>
      <c r="R38" s="34"/>
      <c r="S38" s="34"/>
      <c r="T38" s="34"/>
      <c r="U38" s="35"/>
      <c r="V38" s="24"/>
    </row>
    <row r="39" spans="1:22" s="25" customFormat="1" ht="44.25" customHeight="1">
      <c r="A39" s="28" t="s">
        <v>86</v>
      </c>
      <c r="B39" s="31" t="s">
        <v>53</v>
      </c>
      <c r="C39" s="35">
        <v>104367.2</v>
      </c>
      <c r="D39" s="35">
        <f aca="true" t="shared" si="6" ref="D39:D62">H39+L39+Q39+U39</f>
        <v>104442.1</v>
      </c>
      <c r="E39" s="35">
        <f>E40+E41+E42+E43+E44</f>
        <v>0</v>
      </c>
      <c r="F39" s="35">
        <f>F40+F41+F42+F43+F44</f>
        <v>6862.8</v>
      </c>
      <c r="G39" s="35">
        <f>G40+G41+G42+G43+G44</f>
        <v>1200</v>
      </c>
      <c r="H39" s="35">
        <f aca="true" t="shared" si="7" ref="H39:H71">E39+F39+G39</f>
        <v>8062.8</v>
      </c>
      <c r="I39" s="35">
        <f>I40+I41+I42+I43+I44</f>
        <v>2100</v>
      </c>
      <c r="J39" s="35">
        <f>J40+J41+J42+J43+J44</f>
        <v>909.8</v>
      </c>
      <c r="K39" s="35">
        <f>K40+K41+K42+K43+K44</f>
        <v>0</v>
      </c>
      <c r="L39" s="35">
        <f aca="true" t="shared" si="8" ref="L39:L71">I39+J39+K39</f>
        <v>3009.8</v>
      </c>
      <c r="M39" s="35">
        <f>M40+M41+M42+M43+M44</f>
        <v>0</v>
      </c>
      <c r="N39" s="35">
        <f>N40+N41+N42+N43+N44</f>
        <v>2079.7</v>
      </c>
      <c r="O39" s="35">
        <f>O40+O41+O42+O43+O44</f>
        <v>89559</v>
      </c>
      <c r="P39" s="35"/>
      <c r="Q39" s="35">
        <f aca="true" t="shared" si="9" ref="Q39:Q71">M39+N39+O39</f>
        <v>91638.7</v>
      </c>
      <c r="R39" s="35">
        <f>R40+R41+R42+R43+R44</f>
        <v>1730.8</v>
      </c>
      <c r="S39" s="35">
        <f>S40+S41+S42+S43+S44</f>
        <v>0</v>
      </c>
      <c r="T39" s="35">
        <f>T40+T41+T42+T43+T44</f>
        <v>0</v>
      </c>
      <c r="U39" s="35">
        <f>R39+S39+T39</f>
        <v>1730.8</v>
      </c>
      <c r="V39" s="26"/>
    </row>
    <row r="40" spans="1:22" s="25" customFormat="1" ht="36" customHeight="1">
      <c r="A40" s="23" t="s">
        <v>78</v>
      </c>
      <c r="B40" s="31"/>
      <c r="C40" s="35"/>
      <c r="D40" s="35">
        <f t="shared" si="6"/>
        <v>0</v>
      </c>
      <c r="E40" s="35"/>
      <c r="F40" s="35"/>
      <c r="G40" s="35"/>
      <c r="H40" s="35">
        <f t="shared" si="7"/>
        <v>0</v>
      </c>
      <c r="I40" s="35"/>
      <c r="J40" s="35"/>
      <c r="K40" s="35"/>
      <c r="L40" s="35">
        <f t="shared" si="8"/>
        <v>0</v>
      </c>
      <c r="M40" s="35"/>
      <c r="N40" s="35"/>
      <c r="O40" s="35"/>
      <c r="P40" s="35"/>
      <c r="Q40" s="35">
        <f t="shared" si="9"/>
        <v>0</v>
      </c>
      <c r="R40" s="35"/>
      <c r="S40" s="35"/>
      <c r="T40" s="35"/>
      <c r="U40" s="35">
        <f aca="true" t="shared" si="10" ref="U40:U71">R40+S40+T40</f>
        <v>0</v>
      </c>
      <c r="V40" s="26"/>
    </row>
    <row r="41" spans="1:22" s="25" customFormat="1" ht="37.5" customHeight="1">
      <c r="A41" s="23" t="s">
        <v>79</v>
      </c>
      <c r="B41" s="31"/>
      <c r="C41" s="35">
        <v>104367.2</v>
      </c>
      <c r="D41" s="35">
        <f>H41+L41+Q41+U41</f>
        <v>104442.1</v>
      </c>
      <c r="E41" s="35"/>
      <c r="F41" s="35">
        <v>6862.8</v>
      </c>
      <c r="G41" s="35">
        <v>1200</v>
      </c>
      <c r="H41" s="35">
        <f t="shared" si="7"/>
        <v>8062.8</v>
      </c>
      <c r="I41" s="35">
        <v>2100</v>
      </c>
      <c r="J41" s="35">
        <v>909.8</v>
      </c>
      <c r="K41" s="35">
        <v>0</v>
      </c>
      <c r="L41" s="35">
        <f t="shared" si="8"/>
        <v>3009.8</v>
      </c>
      <c r="M41" s="35">
        <v>0</v>
      </c>
      <c r="N41" s="35">
        <v>2079.7</v>
      </c>
      <c r="O41" s="35">
        <v>89559</v>
      </c>
      <c r="P41" s="35"/>
      <c r="Q41" s="35">
        <f t="shared" si="9"/>
        <v>91638.7</v>
      </c>
      <c r="R41" s="35">
        <v>1730.8</v>
      </c>
      <c r="S41" s="35">
        <v>0</v>
      </c>
      <c r="T41" s="35">
        <v>0</v>
      </c>
      <c r="U41" s="35">
        <f t="shared" si="10"/>
        <v>1730.8</v>
      </c>
      <c r="V41" s="26"/>
    </row>
    <row r="42" spans="1:22" s="25" customFormat="1" ht="36" customHeight="1">
      <c r="A42" s="23" t="s">
        <v>80</v>
      </c>
      <c r="B42" s="31"/>
      <c r="C42" s="35">
        <v>0</v>
      </c>
      <c r="D42" s="35">
        <f t="shared" si="6"/>
        <v>0</v>
      </c>
      <c r="E42" s="35">
        <v>0</v>
      </c>
      <c r="F42" s="35">
        <v>0</v>
      </c>
      <c r="G42" s="35">
        <v>0</v>
      </c>
      <c r="H42" s="35">
        <f t="shared" si="7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/>
      <c r="Q42" s="35">
        <f t="shared" si="9"/>
        <v>0</v>
      </c>
      <c r="R42" s="35">
        <v>0</v>
      </c>
      <c r="S42" s="35">
        <v>0</v>
      </c>
      <c r="T42" s="35">
        <v>0</v>
      </c>
      <c r="U42" s="35">
        <f t="shared" si="10"/>
        <v>0</v>
      </c>
      <c r="V42" s="26"/>
    </row>
    <row r="43" spans="1:22" s="25" customFormat="1" ht="37.5" customHeight="1">
      <c r="A43" s="23" t="s">
        <v>81</v>
      </c>
      <c r="B43" s="31"/>
      <c r="C43" s="35"/>
      <c r="D43" s="35">
        <f t="shared" si="6"/>
        <v>0</v>
      </c>
      <c r="E43" s="35"/>
      <c r="F43" s="35"/>
      <c r="G43" s="35"/>
      <c r="H43" s="35">
        <f t="shared" si="7"/>
        <v>0</v>
      </c>
      <c r="I43" s="35"/>
      <c r="J43" s="35"/>
      <c r="K43" s="35"/>
      <c r="L43" s="35">
        <f t="shared" si="8"/>
        <v>0</v>
      </c>
      <c r="M43" s="35"/>
      <c r="N43" s="35"/>
      <c r="O43" s="35"/>
      <c r="P43" s="35"/>
      <c r="Q43" s="35">
        <f t="shared" si="9"/>
        <v>0</v>
      </c>
      <c r="R43" s="35"/>
      <c r="S43" s="35"/>
      <c r="T43" s="35"/>
      <c r="U43" s="35">
        <f t="shared" si="10"/>
        <v>0</v>
      </c>
      <c r="V43" s="26"/>
    </row>
    <row r="44" spans="1:22" s="25" customFormat="1" ht="27" customHeight="1">
      <c r="A44" s="23" t="s">
        <v>94</v>
      </c>
      <c r="B44" s="3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6"/>
    </row>
    <row r="45" spans="1:23" s="25" customFormat="1" ht="32.25" customHeight="1">
      <c r="A45" s="28" t="s">
        <v>76</v>
      </c>
      <c r="B45" s="31" t="s">
        <v>54</v>
      </c>
      <c r="C45" s="35">
        <f>C46+C47+C48+C49</f>
        <v>61570.5</v>
      </c>
      <c r="D45" s="35">
        <f t="shared" si="6"/>
        <v>61570.5</v>
      </c>
      <c r="E45" s="35">
        <f>E46+E47+E48+E49</f>
        <v>3638</v>
      </c>
      <c r="F45" s="35">
        <f>F46+F47+F48+F49</f>
        <v>4071.6</v>
      </c>
      <c r="G45" s="35">
        <f>G46+G47+G48+G49</f>
        <v>8915.4</v>
      </c>
      <c r="H45" s="35">
        <f t="shared" si="7"/>
        <v>16625</v>
      </c>
      <c r="I45" s="35">
        <f>I46+I47+I48+I49</f>
        <v>5961.6</v>
      </c>
      <c r="J45" s="35">
        <f>J46+J47+J48+J49</f>
        <v>5843.4</v>
      </c>
      <c r="K45" s="35">
        <f>K46+K47+K48+K49</f>
        <v>5807.8</v>
      </c>
      <c r="L45" s="35">
        <f t="shared" si="8"/>
        <v>17612.8</v>
      </c>
      <c r="M45" s="35">
        <f>M46+M47+M48+M49</f>
        <v>6681.2</v>
      </c>
      <c r="N45" s="35">
        <f>N46+N47+N48+N49</f>
        <v>7139.9</v>
      </c>
      <c r="O45" s="35">
        <f>O46+O47+O48+O49</f>
        <v>3377.6</v>
      </c>
      <c r="P45" s="35"/>
      <c r="Q45" s="35">
        <f t="shared" si="9"/>
        <v>17198.699999999997</v>
      </c>
      <c r="R45" s="35">
        <f>R46+R47+R48+R49</f>
        <v>3377.6</v>
      </c>
      <c r="S45" s="35">
        <f>S46+S47+S48+S49</f>
        <v>3377.7</v>
      </c>
      <c r="T45" s="35">
        <f>T46+T47+T48+T49</f>
        <v>3378.7</v>
      </c>
      <c r="U45" s="35">
        <f t="shared" si="10"/>
        <v>10134</v>
      </c>
      <c r="V45" s="26"/>
      <c r="W45" s="27"/>
    </row>
    <row r="46" spans="1:23" s="25" customFormat="1" ht="34.5" customHeight="1">
      <c r="A46" s="23" t="s">
        <v>78</v>
      </c>
      <c r="B46" s="31"/>
      <c r="C46" s="35">
        <v>61570.5</v>
      </c>
      <c r="D46" s="35">
        <f t="shared" si="6"/>
        <v>61570.5</v>
      </c>
      <c r="E46" s="35">
        <v>3638</v>
      </c>
      <c r="F46" s="35">
        <v>4071.6</v>
      </c>
      <c r="G46" s="35">
        <v>8915.4</v>
      </c>
      <c r="H46" s="35">
        <f t="shared" si="7"/>
        <v>16625</v>
      </c>
      <c r="I46" s="35">
        <v>5961.6</v>
      </c>
      <c r="J46" s="35">
        <v>5843.4</v>
      </c>
      <c r="K46" s="35">
        <v>5807.8</v>
      </c>
      <c r="L46" s="35">
        <f t="shared" si="8"/>
        <v>17612.8</v>
      </c>
      <c r="M46" s="35">
        <v>6681.2</v>
      </c>
      <c r="N46" s="35">
        <v>7139.9</v>
      </c>
      <c r="O46" s="35">
        <v>3377.6</v>
      </c>
      <c r="P46" s="35"/>
      <c r="Q46" s="35">
        <f>M46+N46+O46</f>
        <v>17198.699999999997</v>
      </c>
      <c r="R46" s="35">
        <v>3377.6</v>
      </c>
      <c r="S46" s="35">
        <v>3377.7</v>
      </c>
      <c r="T46" s="35">
        <v>3378.7</v>
      </c>
      <c r="U46" s="35">
        <f>R46+S46+T46</f>
        <v>10134</v>
      </c>
      <c r="V46" s="26"/>
      <c r="W46" s="27"/>
    </row>
    <row r="47" spans="1:23" s="25" customFormat="1" ht="35.25" customHeight="1">
      <c r="A47" s="23" t="s">
        <v>79</v>
      </c>
      <c r="B47" s="31"/>
      <c r="C47" s="35"/>
      <c r="D47" s="35">
        <f t="shared" si="6"/>
        <v>0</v>
      </c>
      <c r="E47" s="35"/>
      <c r="F47" s="35"/>
      <c r="G47" s="35"/>
      <c r="H47" s="35">
        <f t="shared" si="7"/>
        <v>0</v>
      </c>
      <c r="I47" s="35"/>
      <c r="J47" s="35"/>
      <c r="K47" s="35"/>
      <c r="L47" s="35">
        <f t="shared" si="8"/>
        <v>0</v>
      </c>
      <c r="M47" s="35"/>
      <c r="N47" s="35"/>
      <c r="O47" s="35"/>
      <c r="P47" s="35"/>
      <c r="Q47" s="35">
        <f t="shared" si="9"/>
        <v>0</v>
      </c>
      <c r="R47" s="35"/>
      <c r="S47" s="35"/>
      <c r="T47" s="35"/>
      <c r="U47" s="35">
        <f t="shared" si="10"/>
        <v>0</v>
      </c>
      <c r="V47" s="26"/>
      <c r="W47" s="27"/>
    </row>
    <row r="48" spans="1:23" s="25" customFormat="1" ht="33.75" customHeight="1">
      <c r="A48" s="23" t="s">
        <v>80</v>
      </c>
      <c r="B48" s="31"/>
      <c r="C48" s="35"/>
      <c r="D48" s="35">
        <f t="shared" si="6"/>
        <v>0</v>
      </c>
      <c r="E48" s="35"/>
      <c r="F48" s="35"/>
      <c r="G48" s="35"/>
      <c r="H48" s="35">
        <f t="shared" si="7"/>
        <v>0</v>
      </c>
      <c r="I48" s="35"/>
      <c r="J48" s="35"/>
      <c r="K48" s="35">
        <v>0</v>
      </c>
      <c r="L48" s="35">
        <f t="shared" si="8"/>
        <v>0</v>
      </c>
      <c r="M48" s="35"/>
      <c r="N48" s="35"/>
      <c r="O48" s="35"/>
      <c r="P48" s="35"/>
      <c r="Q48" s="35">
        <f t="shared" si="9"/>
        <v>0</v>
      </c>
      <c r="R48" s="35"/>
      <c r="S48" s="35"/>
      <c r="T48" s="35"/>
      <c r="U48" s="35">
        <f t="shared" si="10"/>
        <v>0</v>
      </c>
      <c r="V48" s="26"/>
      <c r="W48" s="27"/>
    </row>
    <row r="49" spans="1:23" s="25" customFormat="1" ht="34.5" customHeight="1">
      <c r="A49" s="23" t="s">
        <v>81</v>
      </c>
      <c r="B49" s="31"/>
      <c r="C49" s="35"/>
      <c r="D49" s="35">
        <f t="shared" si="6"/>
        <v>0</v>
      </c>
      <c r="E49" s="35"/>
      <c r="F49" s="35"/>
      <c r="G49" s="35"/>
      <c r="H49" s="35">
        <f t="shared" si="7"/>
        <v>0</v>
      </c>
      <c r="I49" s="35"/>
      <c r="J49" s="35"/>
      <c r="K49" s="35"/>
      <c r="L49" s="35">
        <f t="shared" si="8"/>
        <v>0</v>
      </c>
      <c r="M49" s="35"/>
      <c r="N49" s="35"/>
      <c r="O49" s="35"/>
      <c r="P49" s="35"/>
      <c r="Q49" s="35">
        <f t="shared" si="9"/>
        <v>0</v>
      </c>
      <c r="R49" s="35"/>
      <c r="S49" s="35"/>
      <c r="T49" s="35"/>
      <c r="U49" s="35">
        <f t="shared" si="10"/>
        <v>0</v>
      </c>
      <c r="V49" s="26"/>
      <c r="W49" s="27"/>
    </row>
    <row r="50" spans="1:23" s="25" customFormat="1" ht="26.25" customHeight="1">
      <c r="A50" s="23" t="s">
        <v>94</v>
      </c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87</v>
      </c>
      <c r="B51" s="31" t="s">
        <v>55</v>
      </c>
      <c r="C51" s="35">
        <f>C52+C55+C54</f>
        <v>665619.1000000001</v>
      </c>
      <c r="D51" s="35">
        <f t="shared" si="6"/>
        <v>681323.26</v>
      </c>
      <c r="E51" s="35">
        <f>E52+E53+E54+E55</f>
        <v>26641.9</v>
      </c>
      <c r="F51" s="35">
        <f>F52+F53+F54+F55</f>
        <v>49433.299999999996</v>
      </c>
      <c r="G51" s="35">
        <f>G52+G53+G54+G55</f>
        <v>50836.299999999996</v>
      </c>
      <c r="H51" s="35">
        <f t="shared" si="7"/>
        <v>126911.5</v>
      </c>
      <c r="I51" s="35">
        <f>I52+I53+I54+I55</f>
        <v>63641.46</v>
      </c>
      <c r="J51" s="35">
        <f>J52+J53+J54+J55</f>
        <v>55863.44</v>
      </c>
      <c r="K51" s="35">
        <f>K52+K53+K54+K55</f>
        <v>77372.78</v>
      </c>
      <c r="L51" s="35">
        <f t="shared" si="8"/>
        <v>196877.68</v>
      </c>
      <c r="M51" s="35">
        <f>M52+M53+M54+M55</f>
        <v>56527.61</v>
      </c>
      <c r="N51" s="35">
        <f>N52+N53+N54+N55</f>
        <v>32389.65</v>
      </c>
      <c r="O51" s="35">
        <f>O52+O53+O54+O55</f>
        <v>95996.92</v>
      </c>
      <c r="P51" s="35"/>
      <c r="Q51" s="35">
        <f t="shared" si="9"/>
        <v>184914.18</v>
      </c>
      <c r="R51" s="35">
        <f>R52+R53+R54+R55</f>
        <v>77819.1</v>
      </c>
      <c r="S51" s="35">
        <f>S52+S53+S54+S55</f>
        <v>49931.5</v>
      </c>
      <c r="T51" s="35">
        <f>T52+T53+T54+T55</f>
        <v>44869.3</v>
      </c>
      <c r="U51" s="35">
        <f t="shared" si="10"/>
        <v>172619.90000000002</v>
      </c>
      <c r="V51" s="26"/>
      <c r="W51" s="27"/>
    </row>
    <row r="52" spans="1:23" s="25" customFormat="1" ht="37.5" customHeight="1">
      <c r="A52" s="23" t="s">
        <v>78</v>
      </c>
      <c r="B52" s="31"/>
      <c r="C52" s="35"/>
      <c r="D52" s="35">
        <f t="shared" si="6"/>
        <v>0</v>
      </c>
      <c r="E52" s="35"/>
      <c r="F52" s="35"/>
      <c r="G52" s="35"/>
      <c r="H52" s="35">
        <f t="shared" si="7"/>
        <v>0</v>
      </c>
      <c r="I52" s="35"/>
      <c r="J52" s="35"/>
      <c r="K52" s="35"/>
      <c r="L52" s="35">
        <f t="shared" si="8"/>
        <v>0</v>
      </c>
      <c r="M52" s="35"/>
      <c r="N52" s="35"/>
      <c r="O52" s="35"/>
      <c r="P52" s="35"/>
      <c r="Q52" s="35">
        <f t="shared" si="9"/>
        <v>0</v>
      </c>
      <c r="R52" s="35"/>
      <c r="S52" s="35"/>
      <c r="T52" s="35"/>
      <c r="U52" s="35">
        <f t="shared" si="10"/>
        <v>0</v>
      </c>
      <c r="V52" s="26"/>
      <c r="W52" s="27"/>
    </row>
    <row r="53" spans="1:23" s="25" customFormat="1" ht="37.5" customHeight="1">
      <c r="A53" s="23" t="s">
        <v>79</v>
      </c>
      <c r="B53" s="31"/>
      <c r="C53" s="35"/>
      <c r="D53" s="35">
        <f t="shared" si="6"/>
        <v>0</v>
      </c>
      <c r="E53" s="35"/>
      <c r="F53" s="35"/>
      <c r="G53" s="35"/>
      <c r="H53" s="35">
        <f t="shared" si="7"/>
        <v>0</v>
      </c>
      <c r="I53" s="35"/>
      <c r="J53" s="35"/>
      <c r="K53" s="35"/>
      <c r="L53" s="35">
        <f t="shared" si="8"/>
        <v>0</v>
      </c>
      <c r="M53" s="35"/>
      <c r="N53" s="35"/>
      <c r="O53" s="35"/>
      <c r="P53" s="35"/>
      <c r="Q53" s="35">
        <f t="shared" si="9"/>
        <v>0</v>
      </c>
      <c r="R53" s="35"/>
      <c r="S53" s="35"/>
      <c r="T53" s="35"/>
      <c r="U53" s="35">
        <f t="shared" si="10"/>
        <v>0</v>
      </c>
      <c r="V53" s="26"/>
      <c r="W53" s="27"/>
    </row>
    <row r="54" spans="1:23" s="25" customFormat="1" ht="39" customHeight="1">
      <c r="A54" s="23" t="s">
        <v>80</v>
      </c>
      <c r="B54" s="31"/>
      <c r="C54" s="35">
        <v>505802.9</v>
      </c>
      <c r="D54" s="35">
        <f t="shared" si="6"/>
        <v>506052.86</v>
      </c>
      <c r="E54" s="35">
        <v>17303.2</v>
      </c>
      <c r="F54" s="35">
        <v>41006.2</v>
      </c>
      <c r="G54" s="35">
        <v>39413.7</v>
      </c>
      <c r="H54" s="35">
        <f t="shared" si="7"/>
        <v>97723.09999999999</v>
      </c>
      <c r="I54" s="35">
        <v>50537.56</v>
      </c>
      <c r="J54" s="35">
        <v>46130.54</v>
      </c>
      <c r="K54" s="35">
        <v>66121.78</v>
      </c>
      <c r="L54" s="35">
        <f t="shared" si="8"/>
        <v>162789.88</v>
      </c>
      <c r="M54" s="35">
        <v>41157.11</v>
      </c>
      <c r="N54" s="35">
        <v>19854.65</v>
      </c>
      <c r="O54" s="35">
        <v>90207.92</v>
      </c>
      <c r="P54" s="35"/>
      <c r="Q54" s="35">
        <f t="shared" si="9"/>
        <v>151219.68</v>
      </c>
      <c r="R54" s="35">
        <v>33936.1</v>
      </c>
      <c r="S54" s="35">
        <v>26023.1</v>
      </c>
      <c r="T54" s="35">
        <v>34361</v>
      </c>
      <c r="U54" s="35">
        <f t="shared" si="10"/>
        <v>94320.2</v>
      </c>
      <c r="V54" s="26"/>
      <c r="W54" s="27"/>
    </row>
    <row r="55" spans="1:23" s="25" customFormat="1" ht="33.75" customHeight="1">
      <c r="A55" s="23" t="s">
        <v>81</v>
      </c>
      <c r="B55" s="31"/>
      <c r="C55" s="35">
        <v>159816.2</v>
      </c>
      <c r="D55" s="35">
        <f t="shared" si="6"/>
        <v>175270.40000000002</v>
      </c>
      <c r="E55" s="35">
        <v>9338.7</v>
      </c>
      <c r="F55" s="35">
        <v>8427.1</v>
      </c>
      <c r="G55" s="35">
        <v>11422.6</v>
      </c>
      <c r="H55" s="35">
        <f t="shared" si="7"/>
        <v>29188.4</v>
      </c>
      <c r="I55" s="35">
        <v>13103.9</v>
      </c>
      <c r="J55" s="35">
        <v>9732.9</v>
      </c>
      <c r="K55" s="35">
        <v>11251</v>
      </c>
      <c r="L55" s="35">
        <f t="shared" si="8"/>
        <v>34087.8</v>
      </c>
      <c r="M55" s="35">
        <v>15370.5</v>
      </c>
      <c r="N55" s="35">
        <v>12535</v>
      </c>
      <c r="O55" s="35">
        <v>5789</v>
      </c>
      <c r="P55" s="35"/>
      <c r="Q55" s="35">
        <f t="shared" si="9"/>
        <v>33694.5</v>
      </c>
      <c r="R55" s="35">
        <v>43883</v>
      </c>
      <c r="S55" s="35">
        <v>23908.4</v>
      </c>
      <c r="T55" s="35">
        <v>10508.3</v>
      </c>
      <c r="U55" s="35">
        <f t="shared" si="10"/>
        <v>78299.7</v>
      </c>
      <c r="V55" s="26"/>
      <c r="W55" s="27"/>
    </row>
    <row r="56" spans="1:23" s="25" customFormat="1" ht="24.75" customHeight="1">
      <c r="A56" s="23" t="s">
        <v>94</v>
      </c>
      <c r="B56" s="3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88</v>
      </c>
      <c r="B57" s="31" t="s">
        <v>56</v>
      </c>
      <c r="C57" s="35">
        <f>C58+C59+C60+C61+C62</f>
        <v>0</v>
      </c>
      <c r="D57" s="35">
        <f t="shared" si="6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3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35">
        <f t="shared" si="8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35">
        <f t="shared" si="9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0"/>
        <v>0</v>
      </c>
      <c r="V57" s="26"/>
      <c r="W57" s="27"/>
    </row>
    <row r="58" spans="1:23" s="25" customFormat="1" ht="39" customHeight="1">
      <c r="A58" s="23" t="s">
        <v>78</v>
      </c>
      <c r="B58" s="31"/>
      <c r="C58" s="35">
        <v>0</v>
      </c>
      <c r="D58" s="35">
        <f t="shared" si="6"/>
        <v>0</v>
      </c>
      <c r="E58" s="35">
        <v>0</v>
      </c>
      <c r="F58" s="35">
        <v>0</v>
      </c>
      <c r="G58" s="35">
        <v>0</v>
      </c>
      <c r="H58" s="35">
        <f t="shared" si="7"/>
        <v>0</v>
      </c>
      <c r="I58" s="35">
        <v>0</v>
      </c>
      <c r="J58" s="35">
        <v>0</v>
      </c>
      <c r="K58" s="35">
        <v>0</v>
      </c>
      <c r="L58" s="35">
        <f t="shared" si="8"/>
        <v>0</v>
      </c>
      <c r="M58" s="35">
        <v>0</v>
      </c>
      <c r="N58" s="35">
        <v>0</v>
      </c>
      <c r="O58" s="35">
        <v>0</v>
      </c>
      <c r="P58" s="35"/>
      <c r="Q58" s="35">
        <f t="shared" si="9"/>
        <v>0</v>
      </c>
      <c r="R58" s="35">
        <v>0</v>
      </c>
      <c r="S58" s="35">
        <v>0</v>
      </c>
      <c r="T58" s="35">
        <v>0</v>
      </c>
      <c r="U58" s="35">
        <f t="shared" si="10"/>
        <v>0</v>
      </c>
      <c r="V58" s="26"/>
      <c r="W58" s="27"/>
    </row>
    <row r="59" spans="1:23" s="25" customFormat="1" ht="37.5" customHeight="1">
      <c r="A59" s="23" t="s">
        <v>79</v>
      </c>
      <c r="B59" s="31"/>
      <c r="C59" s="35"/>
      <c r="D59" s="35">
        <f t="shared" si="6"/>
        <v>0</v>
      </c>
      <c r="E59" s="35"/>
      <c r="F59" s="35"/>
      <c r="G59" s="35"/>
      <c r="H59" s="35">
        <f t="shared" si="7"/>
        <v>0</v>
      </c>
      <c r="I59" s="35"/>
      <c r="J59" s="35"/>
      <c r="K59" s="35"/>
      <c r="L59" s="35">
        <f t="shared" si="8"/>
        <v>0</v>
      </c>
      <c r="M59" s="35"/>
      <c r="N59" s="35"/>
      <c r="O59" s="35"/>
      <c r="P59" s="35"/>
      <c r="Q59" s="35">
        <f t="shared" si="9"/>
        <v>0</v>
      </c>
      <c r="R59" s="35"/>
      <c r="S59" s="35"/>
      <c r="T59" s="35"/>
      <c r="U59" s="35">
        <f t="shared" si="10"/>
        <v>0</v>
      </c>
      <c r="V59" s="26"/>
      <c r="W59" s="27"/>
    </row>
    <row r="60" spans="1:23" s="25" customFormat="1" ht="38.25" customHeight="1">
      <c r="A60" s="23" t="s">
        <v>80</v>
      </c>
      <c r="B60" s="31"/>
      <c r="C60" s="35"/>
      <c r="D60" s="35">
        <f t="shared" si="6"/>
        <v>0</v>
      </c>
      <c r="E60" s="35"/>
      <c r="F60" s="35"/>
      <c r="G60" s="35"/>
      <c r="H60" s="35">
        <f t="shared" si="7"/>
        <v>0</v>
      </c>
      <c r="I60" s="35"/>
      <c r="J60" s="35"/>
      <c r="K60" s="35"/>
      <c r="L60" s="35">
        <f t="shared" si="8"/>
        <v>0</v>
      </c>
      <c r="M60" s="35"/>
      <c r="N60" s="35"/>
      <c r="O60" s="35"/>
      <c r="P60" s="35"/>
      <c r="Q60" s="35">
        <f t="shared" si="9"/>
        <v>0</v>
      </c>
      <c r="R60" s="35"/>
      <c r="S60" s="35"/>
      <c r="T60" s="35"/>
      <c r="U60" s="35">
        <f t="shared" si="10"/>
        <v>0</v>
      </c>
      <c r="V60" s="26"/>
      <c r="W60" s="27"/>
    </row>
    <row r="61" spans="1:23" s="25" customFormat="1" ht="33" customHeight="1">
      <c r="A61" s="23" t="s">
        <v>81</v>
      </c>
      <c r="B61" s="31"/>
      <c r="C61" s="35"/>
      <c r="D61" s="35">
        <f t="shared" si="6"/>
        <v>0</v>
      </c>
      <c r="E61" s="35"/>
      <c r="F61" s="35"/>
      <c r="G61" s="35"/>
      <c r="H61" s="35">
        <f t="shared" si="7"/>
        <v>0</v>
      </c>
      <c r="I61" s="35"/>
      <c r="J61" s="35"/>
      <c r="K61" s="35"/>
      <c r="L61" s="35">
        <f t="shared" si="8"/>
        <v>0</v>
      </c>
      <c r="M61" s="35"/>
      <c r="N61" s="35"/>
      <c r="O61" s="35"/>
      <c r="P61" s="35"/>
      <c r="Q61" s="35">
        <f t="shared" si="9"/>
        <v>0</v>
      </c>
      <c r="R61" s="35"/>
      <c r="S61" s="35"/>
      <c r="T61" s="35"/>
      <c r="U61" s="35">
        <f t="shared" si="10"/>
        <v>0</v>
      </c>
      <c r="V61" s="26"/>
      <c r="W61" s="27"/>
    </row>
    <row r="62" spans="1:23" s="25" customFormat="1" ht="33" customHeight="1">
      <c r="A62" s="23" t="s">
        <v>94</v>
      </c>
      <c r="B62" s="31"/>
      <c r="C62" s="35">
        <v>0</v>
      </c>
      <c r="D62" s="35">
        <f t="shared" si="6"/>
        <v>0</v>
      </c>
      <c r="E62" s="35">
        <v>0</v>
      </c>
      <c r="F62" s="35">
        <v>0</v>
      </c>
      <c r="G62" s="35">
        <v>0</v>
      </c>
      <c r="H62" s="35">
        <f>E62+F62+G62</f>
        <v>0</v>
      </c>
      <c r="I62" s="35">
        <v>0</v>
      </c>
      <c r="J62" s="35">
        <v>0</v>
      </c>
      <c r="K62" s="35">
        <v>0</v>
      </c>
      <c r="L62" s="35">
        <f>I62+J62+K62</f>
        <v>0</v>
      </c>
      <c r="M62" s="35">
        <v>0</v>
      </c>
      <c r="N62" s="35">
        <v>0</v>
      </c>
      <c r="O62" s="35">
        <v>0</v>
      </c>
      <c r="P62" s="35"/>
      <c r="Q62" s="3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51</v>
      </c>
      <c r="B63" s="31" t="s">
        <v>57</v>
      </c>
      <c r="C63" s="35">
        <f>C64+C65+C66+C67+C68+C69+N70</f>
        <v>310700.4</v>
      </c>
      <c r="D63" s="35">
        <f>D64+D65+D66+D67+D68+D69+D70</f>
        <v>320609.28</v>
      </c>
      <c r="E63" s="35">
        <f>E64+E65+E66+E67+E68+E69</f>
        <v>7020.4</v>
      </c>
      <c r="F63" s="35">
        <f>F64+F65+F66+F67+F68+F69</f>
        <v>19481.91</v>
      </c>
      <c r="G63" s="35">
        <f>G64+G65+G66+G67+G68+G69</f>
        <v>24423.12</v>
      </c>
      <c r="H63" s="35">
        <f t="shared" si="7"/>
        <v>50925.42999999999</v>
      </c>
      <c r="I63" s="35">
        <f>I64+I65+I66+I67+I68+I69</f>
        <v>19433.7</v>
      </c>
      <c r="J63" s="35">
        <f>J64+J65+J66+J67+J68+J69</f>
        <v>20806.43</v>
      </c>
      <c r="K63" s="35">
        <f>K64+K65+K66+K67+K68+K69</f>
        <v>34578.700000000004</v>
      </c>
      <c r="L63" s="35">
        <f>L64+L65+L66+L67+L68</f>
        <v>74355.53</v>
      </c>
      <c r="M63" s="35">
        <f>M64+M65+M66+M67+M68+M69</f>
        <v>30513.999999999993</v>
      </c>
      <c r="N63" s="35">
        <f>N64+N65+N66+N67+N68+N69+N70</f>
        <v>38249.87</v>
      </c>
      <c r="O63" s="35">
        <f>O64+O65+O66+O67+O68+O69</f>
        <v>59786.75000000001</v>
      </c>
      <c r="P63" s="35"/>
      <c r="Q63" s="35">
        <f t="shared" si="9"/>
        <v>128550.62</v>
      </c>
      <c r="R63" s="35">
        <f>R64+R65+R66+R67+R68+R69</f>
        <v>20788</v>
      </c>
      <c r="S63" s="35">
        <f>S64+S65+S66+S67+S68+S69</f>
        <v>19957.299999999996</v>
      </c>
      <c r="T63" s="35">
        <f>T64+T65+T66+T67+T68+T69</f>
        <v>25569.100000000002</v>
      </c>
      <c r="U63" s="35">
        <f t="shared" si="10"/>
        <v>66314.4</v>
      </c>
      <c r="V63" s="26"/>
      <c r="W63" s="27"/>
    </row>
    <row r="64" spans="1:23" s="25" customFormat="1" ht="35.25" customHeight="1">
      <c r="A64" s="23" t="s">
        <v>78</v>
      </c>
      <c r="B64" s="31"/>
      <c r="C64" s="35">
        <v>14089</v>
      </c>
      <c r="D64" s="35">
        <f aca="true" t="shared" si="11" ref="D64:D70">H64+L64+Q64+U64</f>
        <v>14089</v>
      </c>
      <c r="E64" s="35">
        <v>305</v>
      </c>
      <c r="F64" s="35">
        <v>965.6</v>
      </c>
      <c r="G64" s="35">
        <v>929.6</v>
      </c>
      <c r="H64" s="35">
        <f t="shared" si="7"/>
        <v>2200.2</v>
      </c>
      <c r="I64" s="35">
        <v>1172.1</v>
      </c>
      <c r="J64" s="35">
        <v>837</v>
      </c>
      <c r="K64" s="35">
        <v>1114.2</v>
      </c>
      <c r="L64" s="35">
        <f t="shared" si="8"/>
        <v>3123.3</v>
      </c>
      <c r="M64" s="35">
        <v>1253.1</v>
      </c>
      <c r="N64" s="35">
        <v>1576.9</v>
      </c>
      <c r="O64" s="35">
        <v>1855.6</v>
      </c>
      <c r="P64" s="35"/>
      <c r="Q64" s="35">
        <f t="shared" si="9"/>
        <v>4685.6</v>
      </c>
      <c r="R64" s="35">
        <v>1351</v>
      </c>
      <c r="S64" s="35">
        <v>1378.3</v>
      </c>
      <c r="T64" s="35">
        <v>1350.6</v>
      </c>
      <c r="U64" s="35">
        <f t="shared" si="10"/>
        <v>4079.9</v>
      </c>
      <c r="V64" s="26"/>
      <c r="W64" s="27"/>
    </row>
    <row r="65" spans="1:23" s="25" customFormat="1" ht="41.25" customHeight="1">
      <c r="A65" s="23" t="s">
        <v>79</v>
      </c>
      <c r="B65" s="31"/>
      <c r="C65" s="35">
        <v>181738.7</v>
      </c>
      <c r="D65" s="35">
        <f t="shared" si="11"/>
        <v>191537</v>
      </c>
      <c r="E65" s="35">
        <v>2352.3</v>
      </c>
      <c r="F65" s="35">
        <v>10076.6</v>
      </c>
      <c r="G65" s="35">
        <v>14898</v>
      </c>
      <c r="H65" s="35">
        <f t="shared" si="7"/>
        <v>27326.9</v>
      </c>
      <c r="I65" s="35">
        <v>9306.9</v>
      </c>
      <c r="J65" s="35">
        <v>10202.8</v>
      </c>
      <c r="K65" s="35">
        <v>23848.7</v>
      </c>
      <c r="L65" s="35">
        <f t="shared" si="8"/>
        <v>43358.399999999994</v>
      </c>
      <c r="M65" s="35">
        <v>21286.1</v>
      </c>
      <c r="N65" s="35">
        <v>29127.4</v>
      </c>
      <c r="O65" s="35">
        <v>36993.7</v>
      </c>
      <c r="P65" s="35"/>
      <c r="Q65" s="35">
        <f>M65+N65+O65</f>
        <v>87407.2</v>
      </c>
      <c r="R65" s="35">
        <v>11148</v>
      </c>
      <c r="S65" s="35">
        <v>11148</v>
      </c>
      <c r="T65" s="35">
        <v>11148.5</v>
      </c>
      <c r="U65" s="35">
        <f t="shared" si="10"/>
        <v>33444.5</v>
      </c>
      <c r="V65" s="26"/>
      <c r="W65" s="27"/>
    </row>
    <row r="66" spans="1:23" s="25" customFormat="1" ht="36.75" customHeight="1">
      <c r="A66" s="23" t="s">
        <v>80</v>
      </c>
      <c r="B66" s="31"/>
      <c r="C66" s="35">
        <v>103302.3</v>
      </c>
      <c r="D66" s="35">
        <f t="shared" si="11"/>
        <v>103302.28</v>
      </c>
      <c r="E66" s="35">
        <v>4037</v>
      </c>
      <c r="F66" s="35">
        <v>7743.61</v>
      </c>
      <c r="G66" s="35">
        <v>7768.62</v>
      </c>
      <c r="H66" s="35">
        <f t="shared" si="7"/>
        <v>19549.23</v>
      </c>
      <c r="I66" s="35">
        <v>8045.2</v>
      </c>
      <c r="J66" s="35">
        <v>8778.23</v>
      </c>
      <c r="K66" s="35">
        <v>8575.4</v>
      </c>
      <c r="L66" s="35">
        <f>I66+J66+K66</f>
        <v>25398.83</v>
      </c>
      <c r="M66" s="35">
        <v>7201.8</v>
      </c>
      <c r="N66" s="35">
        <v>6350.07</v>
      </c>
      <c r="O66" s="35">
        <v>19400.95</v>
      </c>
      <c r="P66" s="35"/>
      <c r="Q66" s="35">
        <f t="shared" si="9"/>
        <v>32952.82</v>
      </c>
      <c r="R66" s="35">
        <v>7461.1</v>
      </c>
      <c r="S66" s="35">
        <v>6400.7</v>
      </c>
      <c r="T66" s="35">
        <v>11539.6</v>
      </c>
      <c r="U66" s="35">
        <f t="shared" si="10"/>
        <v>25401.4</v>
      </c>
      <c r="V66" s="26"/>
      <c r="W66" s="27"/>
    </row>
    <row r="67" spans="1:23" s="25" customFormat="1" ht="37.5" customHeight="1">
      <c r="A67" s="23" t="s">
        <v>81</v>
      </c>
      <c r="B67" s="31"/>
      <c r="C67" s="35">
        <v>8047.9</v>
      </c>
      <c r="D67" s="35">
        <f t="shared" si="11"/>
        <v>8158.5</v>
      </c>
      <c r="E67" s="35">
        <v>245.4</v>
      </c>
      <c r="F67" s="35">
        <v>428.7</v>
      </c>
      <c r="G67" s="35">
        <v>576.6</v>
      </c>
      <c r="H67" s="35">
        <f>E67+F67+G67</f>
        <v>1250.7</v>
      </c>
      <c r="I67" s="35">
        <v>617.8</v>
      </c>
      <c r="J67" s="35">
        <v>703.5</v>
      </c>
      <c r="K67" s="35">
        <v>741.6</v>
      </c>
      <c r="L67" s="35">
        <f>I67+J67+K67</f>
        <v>2062.9</v>
      </c>
      <c r="M67" s="35">
        <v>527.3</v>
      </c>
      <c r="N67" s="35">
        <v>740.8</v>
      </c>
      <c r="O67" s="35">
        <v>895.8</v>
      </c>
      <c r="P67" s="35"/>
      <c r="Q67" s="35">
        <f>M67+N67+O67</f>
        <v>2163.8999999999996</v>
      </c>
      <c r="R67" s="35">
        <v>631.9</v>
      </c>
      <c r="S67" s="35">
        <v>808.1</v>
      </c>
      <c r="T67" s="35">
        <v>1241</v>
      </c>
      <c r="U67" s="35">
        <f t="shared" si="10"/>
        <v>2681</v>
      </c>
      <c r="V67" s="26"/>
      <c r="W67" s="27"/>
    </row>
    <row r="68" spans="1:23" s="25" customFormat="1" ht="27" customHeight="1">
      <c r="A68" s="23" t="s">
        <v>94</v>
      </c>
      <c r="B68" s="31"/>
      <c r="C68" s="35">
        <v>1652</v>
      </c>
      <c r="D68" s="35">
        <f t="shared" si="11"/>
        <v>1652</v>
      </c>
      <c r="E68" s="35">
        <v>38.9</v>
      </c>
      <c r="F68" s="35">
        <v>141.1</v>
      </c>
      <c r="G68" s="35">
        <v>124</v>
      </c>
      <c r="H68" s="35">
        <f>E68+F68+G68</f>
        <v>304</v>
      </c>
      <c r="I68" s="35">
        <v>136.3</v>
      </c>
      <c r="J68" s="35">
        <v>122.5</v>
      </c>
      <c r="K68" s="35">
        <v>153.3</v>
      </c>
      <c r="L68" s="35">
        <f>I68+J68+K68</f>
        <v>412.1</v>
      </c>
      <c r="M68" s="35">
        <v>108.6</v>
      </c>
      <c r="N68" s="35">
        <v>143.7</v>
      </c>
      <c r="O68" s="35">
        <v>329.8</v>
      </c>
      <c r="P68" s="35"/>
      <c r="Q68" s="35">
        <f>M68+N68+O68</f>
        <v>582.1</v>
      </c>
      <c r="R68" s="35">
        <v>98</v>
      </c>
      <c r="S68" s="35">
        <v>111.1</v>
      </c>
      <c r="T68" s="35">
        <v>144.7</v>
      </c>
      <c r="U68" s="35">
        <f>R68+S68+T68</f>
        <v>353.79999999999995</v>
      </c>
      <c r="V68" s="26"/>
      <c r="W68" s="27"/>
    </row>
    <row r="69" spans="1:23" s="25" customFormat="1" ht="33" customHeight="1">
      <c r="A69" s="23" t="s">
        <v>97</v>
      </c>
      <c r="B69" s="31"/>
      <c r="C69" s="35">
        <v>1805</v>
      </c>
      <c r="D69" s="35">
        <f t="shared" si="11"/>
        <v>1805</v>
      </c>
      <c r="E69" s="35">
        <v>41.8</v>
      </c>
      <c r="F69" s="35">
        <v>126.3</v>
      </c>
      <c r="G69" s="35">
        <v>126.3</v>
      </c>
      <c r="H69" s="35">
        <f>E69+F69+G69</f>
        <v>294.4</v>
      </c>
      <c r="I69" s="35">
        <v>155.4</v>
      </c>
      <c r="J69" s="35">
        <v>162.4</v>
      </c>
      <c r="K69" s="35">
        <v>145.5</v>
      </c>
      <c r="L69" s="35">
        <f>I69+J69+K69</f>
        <v>463.3</v>
      </c>
      <c r="M69" s="35">
        <v>137.1</v>
      </c>
      <c r="N69" s="35">
        <v>245.5</v>
      </c>
      <c r="O69" s="35">
        <v>310.9</v>
      </c>
      <c r="P69" s="35"/>
      <c r="Q69" s="35">
        <f>M69+N69+O69</f>
        <v>693.5</v>
      </c>
      <c r="R69" s="35">
        <v>98</v>
      </c>
      <c r="S69" s="35">
        <v>111.1</v>
      </c>
      <c r="T69" s="35">
        <v>144.7</v>
      </c>
      <c r="U69" s="35">
        <f>R69+S69+T69</f>
        <v>353.79999999999995</v>
      </c>
      <c r="V69" s="26"/>
      <c r="W69" s="27"/>
    </row>
    <row r="70" spans="1:23" s="25" customFormat="1" ht="23.25" customHeight="1">
      <c r="A70" s="23" t="s">
        <v>98</v>
      </c>
      <c r="B70" s="31"/>
      <c r="C70" s="35">
        <v>65.5</v>
      </c>
      <c r="D70" s="35">
        <f t="shared" si="11"/>
        <v>65.5</v>
      </c>
      <c r="E70" s="35">
        <v>0</v>
      </c>
      <c r="F70" s="35">
        <v>0</v>
      </c>
      <c r="G70" s="35">
        <v>0</v>
      </c>
      <c r="H70" s="35">
        <f>E70+F70+G70</f>
        <v>0</v>
      </c>
      <c r="I70" s="35">
        <v>0</v>
      </c>
      <c r="J70" s="35">
        <v>0</v>
      </c>
      <c r="K70" s="35">
        <v>0</v>
      </c>
      <c r="L70" s="35">
        <f>I70+J70+K70</f>
        <v>0</v>
      </c>
      <c r="M70" s="35">
        <v>0</v>
      </c>
      <c r="N70" s="35">
        <v>65.5</v>
      </c>
      <c r="O70" s="35">
        <v>0</v>
      </c>
      <c r="P70" s="35"/>
      <c r="Q70" s="35">
        <f>M70+N70+O70</f>
        <v>65.5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58</v>
      </c>
      <c r="B71" s="31" t="s">
        <v>59</v>
      </c>
      <c r="C71" s="35">
        <f>C21-C37</f>
        <v>-121782.90000000014</v>
      </c>
      <c r="D71" s="35">
        <f>D21-D37</f>
        <v>-121782.82999999996</v>
      </c>
      <c r="E71" s="35">
        <f>E21-E37</f>
        <v>38748.29999999999</v>
      </c>
      <c r="F71" s="35">
        <f>F21-F37</f>
        <v>-3410.0099999999948</v>
      </c>
      <c r="G71" s="35">
        <f>G21-G37</f>
        <v>7878.080000000016</v>
      </c>
      <c r="H71" s="35">
        <f t="shared" si="7"/>
        <v>43216.37000000001</v>
      </c>
      <c r="I71" s="35">
        <f>I21-I37</f>
        <v>-1229.9700000000012</v>
      </c>
      <c r="J71" s="35">
        <f>J21-J37</f>
        <v>13722.62999999999</v>
      </c>
      <c r="K71" s="35">
        <f>K21-K37</f>
        <v>-11396.479999999981</v>
      </c>
      <c r="L71" s="35">
        <f t="shared" si="8"/>
        <v>1096.1800000000076</v>
      </c>
      <c r="M71" s="35">
        <f>M21-M37</f>
        <v>-3.4399999999877764</v>
      </c>
      <c r="N71" s="35">
        <f>N21-N37</f>
        <v>26726.440000000002</v>
      </c>
      <c r="O71" s="35">
        <f>O21-O37</f>
        <v>-198650.62000000002</v>
      </c>
      <c r="P71" s="35">
        <f>P21-P37</f>
        <v>789530.97</v>
      </c>
      <c r="Q71" s="35">
        <f t="shared" si="9"/>
        <v>-171927.62</v>
      </c>
      <c r="R71" s="35">
        <f>R21-R37</f>
        <v>1329.199999999997</v>
      </c>
      <c r="S71" s="35">
        <f>S21-S37</f>
        <v>2364.300000000003</v>
      </c>
      <c r="T71" s="35">
        <f>T21-T37</f>
        <v>2138.7999999999884</v>
      </c>
      <c r="U71" s="35">
        <f t="shared" si="10"/>
        <v>5832.299999999988</v>
      </c>
      <c r="V71" s="24"/>
    </row>
    <row r="72" spans="1:22" s="25" customFormat="1" ht="39.75" customHeight="1">
      <c r="A72" s="28" t="s">
        <v>60</v>
      </c>
      <c r="B72" s="31" t="s">
        <v>61</v>
      </c>
      <c r="C72" s="35">
        <f>C82+C92</f>
        <v>121782.8999999999</v>
      </c>
      <c r="D72" s="35">
        <f>D82+D92</f>
        <v>121782.82999999973</v>
      </c>
      <c r="E72" s="35">
        <f>E82+E92</f>
        <v>-38748.3</v>
      </c>
      <c r="F72" s="35">
        <f>F82+F92</f>
        <v>3410.0100000000093</v>
      </c>
      <c r="G72" s="35">
        <f>G82+G92</f>
        <v>-7878.099999999991</v>
      </c>
      <c r="H72" s="35">
        <f>H82+H92</f>
        <v>-43216.389999999985</v>
      </c>
      <c r="I72" s="35">
        <f aca="true" t="shared" si="12" ref="I72:O72">I82+I92</f>
        <v>1230.0699999999924</v>
      </c>
      <c r="J72" s="35">
        <f t="shared" si="12"/>
        <v>-13722.63000000002</v>
      </c>
      <c r="K72" s="35">
        <f t="shared" si="12"/>
        <v>11396.589999999997</v>
      </c>
      <c r="L72" s="35">
        <f t="shared" si="12"/>
        <v>-1095.9700000000303</v>
      </c>
      <c r="M72" s="35">
        <f t="shared" si="12"/>
        <v>3.430000000022119</v>
      </c>
      <c r="N72" s="35">
        <f t="shared" si="12"/>
        <v>-26726.440000000002</v>
      </c>
      <c r="O72" s="35">
        <f t="shared" si="12"/>
        <v>198650.61999999997</v>
      </c>
      <c r="P72" s="35"/>
      <c r="Q72" s="35">
        <f>Q82+Q92</f>
        <v>171927.60999999996</v>
      </c>
      <c r="R72" s="35">
        <f>R82+R92</f>
        <v>-1329.199999999997</v>
      </c>
      <c r="S72" s="35">
        <f>S82+S92</f>
        <v>-2364.2999999999884</v>
      </c>
      <c r="T72" s="35">
        <f>T82+T92</f>
        <v>-2138.920000000013</v>
      </c>
      <c r="U72" s="35">
        <f>R72+S72+T72</f>
        <v>-5832.419999999998</v>
      </c>
      <c r="V72" s="24"/>
    </row>
    <row r="73" spans="1:22" s="25" customFormat="1" ht="34.5" customHeight="1">
      <c r="A73" s="23" t="s">
        <v>78</v>
      </c>
      <c r="B73" s="31"/>
      <c r="C73" s="35">
        <v>-143763</v>
      </c>
      <c r="D73" s="35">
        <f aca="true" t="shared" si="13" ref="D73:D81">H73+L73+Q73+U73</f>
        <v>-143763</v>
      </c>
      <c r="E73" s="35">
        <v>-11979.3</v>
      </c>
      <c r="F73" s="35">
        <v>-11980.3</v>
      </c>
      <c r="G73" s="35">
        <v>-11981.3</v>
      </c>
      <c r="H73" s="35">
        <f aca="true" t="shared" si="14" ref="H73:H87">E73+F73+G73</f>
        <v>-35940.899999999994</v>
      </c>
      <c r="I73" s="35">
        <v>-11980.3</v>
      </c>
      <c r="J73" s="35">
        <v>-11980.3</v>
      </c>
      <c r="K73" s="35">
        <v>-11980.3</v>
      </c>
      <c r="L73" s="35">
        <f aca="true" t="shared" si="15" ref="L73:L87">I73+J73+K73</f>
        <v>-35940.899999999994</v>
      </c>
      <c r="M73" s="35">
        <v>-11979.3</v>
      </c>
      <c r="N73" s="35">
        <v>-11980.3</v>
      </c>
      <c r="O73" s="35">
        <v>-11981.2</v>
      </c>
      <c r="P73" s="35"/>
      <c r="Q73" s="35">
        <f aca="true" t="shared" si="16" ref="Q73:Q87">M73+N73+O73</f>
        <v>-35940.8</v>
      </c>
      <c r="R73" s="35">
        <v>-11980.2</v>
      </c>
      <c r="S73" s="35">
        <v>-11981.2</v>
      </c>
      <c r="T73" s="35">
        <v>-11979</v>
      </c>
      <c r="U73" s="35">
        <f aca="true" t="shared" si="17" ref="U73:U86">R73+S73+T73</f>
        <v>-35940.4</v>
      </c>
      <c r="V73" s="24"/>
    </row>
    <row r="74" spans="1:22" s="25" customFormat="1" ht="34.5" customHeight="1">
      <c r="A74" s="23" t="s">
        <v>78</v>
      </c>
      <c r="B74" s="31"/>
      <c r="C74" s="35">
        <v>-227141</v>
      </c>
      <c r="D74" s="35">
        <f t="shared" si="13"/>
        <v>-227141</v>
      </c>
      <c r="E74" s="35">
        <v>-9429</v>
      </c>
      <c r="F74" s="35">
        <v>-19888</v>
      </c>
      <c r="G74" s="35">
        <v>-17368</v>
      </c>
      <c r="H74" s="35">
        <f>E74+F74+G74</f>
        <v>-46685</v>
      </c>
      <c r="I74" s="35">
        <v>-22930</v>
      </c>
      <c r="J74" s="35">
        <v>-16651</v>
      </c>
      <c r="K74" s="35">
        <v>-18293</v>
      </c>
      <c r="L74" s="35">
        <f t="shared" si="15"/>
        <v>-57874</v>
      </c>
      <c r="M74" s="35">
        <v>-20761</v>
      </c>
      <c r="N74" s="35">
        <v>-17194</v>
      </c>
      <c r="O74" s="35">
        <v>-16972</v>
      </c>
      <c r="P74" s="35"/>
      <c r="Q74" s="35">
        <f t="shared" si="16"/>
        <v>-54927</v>
      </c>
      <c r="R74" s="35">
        <v>-21643</v>
      </c>
      <c r="S74" s="35">
        <v>-17786</v>
      </c>
      <c r="T74" s="35">
        <v>-28226</v>
      </c>
      <c r="U74" s="35">
        <f t="shared" si="17"/>
        <v>-67655</v>
      </c>
      <c r="V74" s="24"/>
    </row>
    <row r="75" spans="1:22" s="25" customFormat="1" ht="36.75" customHeight="1">
      <c r="A75" s="23" t="s">
        <v>79</v>
      </c>
      <c r="B75" s="31"/>
      <c r="C75" s="35">
        <v>95349.3</v>
      </c>
      <c r="D75" s="35">
        <f t="shared" si="13"/>
        <v>203945.2</v>
      </c>
      <c r="E75" s="35">
        <f aca="true" t="shared" si="18" ref="E75:G78">E85+E94</f>
        <v>707.3000000000002</v>
      </c>
      <c r="F75" s="35">
        <f t="shared" si="18"/>
        <v>14624.100000000002</v>
      </c>
      <c r="G75" s="35">
        <f t="shared" si="18"/>
        <v>2431.7000000000007</v>
      </c>
      <c r="H75" s="35">
        <f t="shared" si="14"/>
        <v>17763.100000000002</v>
      </c>
      <c r="I75" s="35">
        <f aca="true" t="shared" si="19" ref="I75:K78">I85+I94</f>
        <v>7609.799999999999</v>
      </c>
      <c r="J75" s="35">
        <f t="shared" si="19"/>
        <v>7876.1</v>
      </c>
      <c r="K75" s="35">
        <f t="shared" si="19"/>
        <v>12187.800000000001</v>
      </c>
      <c r="L75" s="35">
        <f t="shared" si="15"/>
        <v>27673.7</v>
      </c>
      <c r="M75" s="35">
        <f aca="true" t="shared" si="20" ref="M75:O78">M85+M94</f>
        <v>6861.399999999998</v>
      </c>
      <c r="N75" s="35">
        <f t="shared" si="20"/>
        <v>17341.1</v>
      </c>
      <c r="O75" s="35">
        <f t="shared" si="20"/>
        <v>110123.2</v>
      </c>
      <c r="P75" s="35"/>
      <c r="Q75" s="35">
        <f t="shared" si="16"/>
        <v>134325.69999999998</v>
      </c>
      <c r="R75" s="35">
        <f aca="true" t="shared" si="21" ref="R75:T78">R85+R94</f>
        <v>9940.699999999999</v>
      </c>
      <c r="S75" s="35">
        <f t="shared" si="21"/>
        <v>8413.9</v>
      </c>
      <c r="T75" s="35">
        <f t="shared" si="21"/>
        <v>5828.1</v>
      </c>
      <c r="U75" s="35">
        <f t="shared" si="17"/>
        <v>24182.699999999997</v>
      </c>
      <c r="V75" s="24"/>
    </row>
    <row r="76" spans="1:22" s="25" customFormat="1" ht="34.5" customHeight="1">
      <c r="A76" s="23" t="s">
        <v>80</v>
      </c>
      <c r="B76" s="31"/>
      <c r="C76" s="35">
        <v>257170.7</v>
      </c>
      <c r="D76" s="35">
        <f t="shared" si="13"/>
        <v>256682.82999999996</v>
      </c>
      <c r="E76" s="35">
        <f t="shared" si="18"/>
        <v>-1745.7999999999993</v>
      </c>
      <c r="F76" s="35">
        <f t="shared" si="18"/>
        <v>18011.51</v>
      </c>
      <c r="G76" s="35">
        <f t="shared" si="18"/>
        <v>17572.700000000004</v>
      </c>
      <c r="H76" s="35">
        <f t="shared" si="14"/>
        <v>33838.41</v>
      </c>
      <c r="I76" s="35">
        <f t="shared" si="19"/>
        <v>21819.47</v>
      </c>
      <c r="J76" s="35">
        <f t="shared" si="19"/>
        <v>2337.6699999999983</v>
      </c>
      <c r="K76" s="35">
        <f t="shared" si="19"/>
        <v>28119.189999999995</v>
      </c>
      <c r="L76" s="35">
        <f t="shared" si="15"/>
        <v>52276.329999999994</v>
      </c>
      <c r="M76" s="35">
        <f t="shared" si="20"/>
        <v>31054.030000000002</v>
      </c>
      <c r="N76" s="35">
        <f t="shared" si="20"/>
        <v>-18193.14</v>
      </c>
      <c r="O76" s="35">
        <f t="shared" si="20"/>
        <v>97319.01999999999</v>
      </c>
      <c r="P76" s="35"/>
      <c r="Q76" s="35">
        <f t="shared" si="16"/>
        <v>110179.90999999999</v>
      </c>
      <c r="R76" s="35">
        <f t="shared" si="21"/>
        <v>16460.299999999996</v>
      </c>
      <c r="S76" s="35">
        <f t="shared" si="21"/>
        <v>15268.899999999998</v>
      </c>
      <c r="T76" s="35">
        <f t="shared" si="21"/>
        <v>28658.98</v>
      </c>
      <c r="U76" s="35">
        <f t="shared" si="17"/>
        <v>60388.17999999999</v>
      </c>
      <c r="V76" s="24"/>
    </row>
    <row r="77" spans="1:22" s="25" customFormat="1" ht="34.5" customHeight="1">
      <c r="A77" s="23" t="s">
        <v>81</v>
      </c>
      <c r="B77" s="31"/>
      <c r="C77" s="35">
        <v>38027</v>
      </c>
      <c r="D77" s="35">
        <f t="shared" si="13"/>
        <v>39062.3</v>
      </c>
      <c r="E77" s="35">
        <f t="shared" si="18"/>
        <v>1614.9000000000005</v>
      </c>
      <c r="F77" s="35">
        <f t="shared" si="18"/>
        <v>1691.7999999999993</v>
      </c>
      <c r="G77" s="35">
        <f t="shared" si="18"/>
        <v>7193.400000000001</v>
      </c>
      <c r="H77" s="35">
        <f t="shared" si="14"/>
        <v>10500.1</v>
      </c>
      <c r="I77" s="35">
        <f t="shared" si="19"/>
        <v>3349.7000000000007</v>
      </c>
      <c r="J77" s="35">
        <f t="shared" si="19"/>
        <v>3485.5999999999995</v>
      </c>
      <c r="K77" s="35">
        <f t="shared" si="19"/>
        <v>4324</v>
      </c>
      <c r="L77" s="35">
        <f t="shared" si="15"/>
        <v>11159.3</v>
      </c>
      <c r="M77" s="35">
        <f t="shared" si="20"/>
        <v>1418.3999999999996</v>
      </c>
      <c r="N77" s="35">
        <f t="shared" si="20"/>
        <v>3215.699999999999</v>
      </c>
      <c r="O77" s="35">
        <f t="shared" si="20"/>
        <v>-279.39999999999964</v>
      </c>
      <c r="P77" s="35"/>
      <c r="Q77" s="35">
        <f t="shared" si="16"/>
        <v>4354.699999999999</v>
      </c>
      <c r="R77" s="35">
        <f t="shared" si="21"/>
        <v>7858.200000000004</v>
      </c>
      <c r="S77" s="35">
        <f t="shared" si="21"/>
        <v>2709.7000000000007</v>
      </c>
      <c r="T77" s="35">
        <f t="shared" si="21"/>
        <v>2480.2999999999993</v>
      </c>
      <c r="U77" s="35">
        <f t="shared" si="17"/>
        <v>13048.200000000004</v>
      </c>
      <c r="V77" s="24"/>
    </row>
    <row r="78" spans="1:22" s="25" customFormat="1" ht="24.75" customHeight="1">
      <c r="A78" s="23" t="s">
        <v>94</v>
      </c>
      <c r="B78" s="31"/>
      <c r="C78" s="35">
        <v>1054</v>
      </c>
      <c r="D78" s="35">
        <f t="shared" si="13"/>
        <v>1652</v>
      </c>
      <c r="E78" s="35">
        <f t="shared" si="18"/>
        <v>38.9</v>
      </c>
      <c r="F78" s="35">
        <f t="shared" si="18"/>
        <v>141.1</v>
      </c>
      <c r="G78" s="35">
        <f t="shared" si="18"/>
        <v>124</v>
      </c>
      <c r="H78" s="35">
        <f>E78+F78+G78</f>
        <v>304</v>
      </c>
      <c r="I78" s="35">
        <f t="shared" si="19"/>
        <v>136.3</v>
      </c>
      <c r="J78" s="35">
        <f t="shared" si="19"/>
        <v>122.5</v>
      </c>
      <c r="K78" s="35">
        <f t="shared" si="19"/>
        <v>153.3</v>
      </c>
      <c r="L78" s="35">
        <f>I78+J78+K78</f>
        <v>412.1</v>
      </c>
      <c r="M78" s="35">
        <f t="shared" si="20"/>
        <v>108.6</v>
      </c>
      <c r="N78" s="35">
        <f t="shared" si="20"/>
        <v>143.7</v>
      </c>
      <c r="O78" s="35">
        <f t="shared" si="20"/>
        <v>329.8</v>
      </c>
      <c r="P78" s="35"/>
      <c r="Q78" s="35">
        <f>M78+N78+O78</f>
        <v>582.1</v>
      </c>
      <c r="R78" s="35">
        <f t="shared" si="21"/>
        <v>98</v>
      </c>
      <c r="S78" s="35">
        <f t="shared" si="21"/>
        <v>111.1</v>
      </c>
      <c r="T78" s="35">
        <f t="shared" si="21"/>
        <v>144.7</v>
      </c>
      <c r="U78" s="35">
        <f>R78+S78+T78</f>
        <v>353.79999999999995</v>
      </c>
      <c r="V78" s="24"/>
    </row>
    <row r="79" spans="1:22" s="25" customFormat="1" ht="30" customHeight="1">
      <c r="A79" s="23" t="s">
        <v>97</v>
      </c>
      <c r="B79" s="31"/>
      <c r="C79" s="35"/>
      <c r="D79" s="35">
        <f t="shared" si="13"/>
        <v>0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>
        <f>M79+N79+O79</f>
        <v>0</v>
      </c>
      <c r="R79" s="35"/>
      <c r="S79" s="35"/>
      <c r="T79" s="35"/>
      <c r="U79" s="35"/>
      <c r="V79" s="24"/>
    </row>
    <row r="80" spans="1:22" s="25" customFormat="1" ht="36.75" customHeight="1">
      <c r="A80" s="23" t="s">
        <v>100</v>
      </c>
      <c r="B80" s="31"/>
      <c r="C80" s="35">
        <v>-2</v>
      </c>
      <c r="D80" s="35">
        <f t="shared" si="13"/>
        <v>-2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/>
      <c r="Q80" s="35">
        <f>M80+N80+O80</f>
        <v>0</v>
      </c>
      <c r="R80" s="35">
        <v>0</v>
      </c>
      <c r="S80" s="35">
        <v>0</v>
      </c>
      <c r="T80" s="35">
        <v>-2</v>
      </c>
      <c r="U80" s="35">
        <v>-2</v>
      </c>
      <c r="V80" s="24"/>
    </row>
    <row r="81" spans="1:22" s="25" customFormat="1" ht="24.75" customHeight="1">
      <c r="A81" s="23" t="s">
        <v>98</v>
      </c>
      <c r="B81" s="31"/>
      <c r="C81" s="35">
        <v>65.5</v>
      </c>
      <c r="D81" s="35">
        <f t="shared" si="13"/>
        <v>65.5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65.5</v>
      </c>
      <c r="O81" s="35">
        <v>0</v>
      </c>
      <c r="P81" s="35"/>
      <c r="Q81" s="35">
        <f>M81+N81+O81</f>
        <v>65.5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62</v>
      </c>
      <c r="B82" s="31" t="s">
        <v>63</v>
      </c>
      <c r="C82" s="35">
        <f>C83+C84+C85+C86+C87+C88+C89</f>
        <v>-1020474.3</v>
      </c>
      <c r="D82" s="35">
        <f>H82+L82+Q82+U82</f>
        <v>-1046162.39</v>
      </c>
      <c r="E82" s="35">
        <f>E84+E85+E86+E87+E83+E88+E89</f>
        <v>-76048.6</v>
      </c>
      <c r="F82" s="35">
        <f>F84+F85+F86+F87+F83+F88+F89</f>
        <v>-76439.6</v>
      </c>
      <c r="G82" s="35">
        <f>G84+G85+G86+G87+G83+G88+G89</f>
        <v>-93252.9</v>
      </c>
      <c r="H82" s="35">
        <f t="shared" si="14"/>
        <v>-245741.1</v>
      </c>
      <c r="I82" s="35">
        <f>I83+I84+I85+I86+I87+I88+I89</f>
        <v>-89906.69</v>
      </c>
      <c r="J82" s="35">
        <f>J83+J84+J85+J86+J87+J88+J89</f>
        <v>-97145.7</v>
      </c>
      <c r="K82" s="35">
        <f>K83+K84+K85+K86+K87+K88+K89</f>
        <v>-106362.8</v>
      </c>
      <c r="L82" s="35">
        <f t="shared" si="15"/>
        <v>-293415.19</v>
      </c>
      <c r="M82" s="35">
        <f>M84+M85+M86+M87+M83+M88+M89</f>
        <v>-93719.37</v>
      </c>
      <c r="N82" s="35">
        <f>N84+N85+N86+N87+N83+N88+N89</f>
        <v>-106585.56</v>
      </c>
      <c r="O82" s="35">
        <f>O84+O85+O86+O87+O83+O88+O89</f>
        <v>-50069.649999999994</v>
      </c>
      <c r="P82" s="35"/>
      <c r="Q82" s="35">
        <f t="shared" si="16"/>
        <v>-250374.58</v>
      </c>
      <c r="R82" s="35">
        <f>R84+R85+R86+R87+R83+R88+R89</f>
        <v>-105044.7</v>
      </c>
      <c r="S82" s="35">
        <f>S84+S85+S86+S87+S83+S88+S89</f>
        <v>-75630.8</v>
      </c>
      <c r="T82" s="35">
        <f>T84+T85+T86+T87+T83+T88+T89</f>
        <v>-75956.02</v>
      </c>
      <c r="U82" s="35">
        <f t="shared" si="17"/>
        <v>-256631.52000000002</v>
      </c>
      <c r="V82" s="24"/>
    </row>
    <row r="83" spans="1:22" s="25" customFormat="1" ht="33" customHeight="1">
      <c r="A83" s="23" t="s">
        <v>78</v>
      </c>
      <c r="B83" s="30"/>
      <c r="C83" s="34">
        <v>-224409.5</v>
      </c>
      <c r="D83" s="34">
        <f aca="true" t="shared" si="22" ref="D83:D91">H83+L83+Q83+U83</f>
        <v>-224409.5</v>
      </c>
      <c r="E83" s="37">
        <v>-31878</v>
      </c>
      <c r="F83" s="37">
        <v>-17583.6</v>
      </c>
      <c r="G83" s="37">
        <v>-21291.4</v>
      </c>
      <c r="H83" s="35">
        <f t="shared" si="14"/>
        <v>-70753</v>
      </c>
      <c r="I83" s="34">
        <v>-18133.5</v>
      </c>
      <c r="J83" s="34">
        <v>-16729</v>
      </c>
      <c r="K83" s="34">
        <v>-19824.1</v>
      </c>
      <c r="L83" s="35">
        <f t="shared" si="15"/>
        <v>-54686.6</v>
      </c>
      <c r="M83" s="34">
        <v>-20497.5</v>
      </c>
      <c r="N83" s="34">
        <v>-19119.9</v>
      </c>
      <c r="O83" s="34">
        <v>-11474.5</v>
      </c>
      <c r="P83" s="34"/>
      <c r="Q83" s="35">
        <f t="shared" si="16"/>
        <v>-51091.9</v>
      </c>
      <c r="R83" s="34">
        <v>-15960</v>
      </c>
      <c r="S83" s="34">
        <v>-15959</v>
      </c>
      <c r="T83" s="34">
        <v>-15959</v>
      </c>
      <c r="U83" s="35">
        <f t="shared" si="17"/>
        <v>-47878</v>
      </c>
      <c r="V83" s="24"/>
    </row>
    <row r="84" spans="1:22" s="25" customFormat="1" ht="38.25" customHeight="1">
      <c r="A84" s="23" t="s">
        <v>78</v>
      </c>
      <c r="B84" s="31"/>
      <c r="C84" s="35">
        <v>-232341</v>
      </c>
      <c r="D84" s="35">
        <f t="shared" si="22"/>
        <v>-232341</v>
      </c>
      <c r="E84" s="35">
        <v>-11470.4</v>
      </c>
      <c r="F84" s="35">
        <v>-18299.4</v>
      </c>
      <c r="G84" s="35">
        <v>-23879.8</v>
      </c>
      <c r="H84" s="35">
        <f t="shared" si="14"/>
        <v>-53649.600000000006</v>
      </c>
      <c r="I84" s="35">
        <v>-20840.8</v>
      </c>
      <c r="J84" s="35">
        <v>-17658.3</v>
      </c>
      <c r="K84" s="35">
        <v>-20631.1</v>
      </c>
      <c r="L84" s="35">
        <f t="shared" si="15"/>
        <v>-59130.2</v>
      </c>
      <c r="M84" s="35">
        <v>-27012.9</v>
      </c>
      <c r="N84" s="35">
        <v>-19141.7</v>
      </c>
      <c r="O84" s="35">
        <v>-2911.6</v>
      </c>
      <c r="P84" s="35"/>
      <c r="Q84" s="35">
        <f t="shared" si="16"/>
        <v>-49066.200000000004</v>
      </c>
      <c r="R84" s="35">
        <v>-24553</v>
      </c>
      <c r="S84" s="35">
        <v>-17776</v>
      </c>
      <c r="T84" s="35">
        <v>-28166</v>
      </c>
      <c r="U84" s="35">
        <f t="shared" si="17"/>
        <v>-70495</v>
      </c>
      <c r="V84" s="24"/>
    </row>
    <row r="85" spans="1:22" s="25" customFormat="1" ht="37.5" customHeight="1">
      <c r="A85" s="23" t="s">
        <v>79</v>
      </c>
      <c r="B85" s="31"/>
      <c r="C85" s="35">
        <v>-89703.2</v>
      </c>
      <c r="D85" s="35">
        <f t="shared" si="22"/>
        <v>-92033.9</v>
      </c>
      <c r="E85" s="35">
        <v>-1645</v>
      </c>
      <c r="F85" s="35">
        <v>-2315.3</v>
      </c>
      <c r="G85" s="35">
        <v>-13666.3</v>
      </c>
      <c r="H85" s="35">
        <f t="shared" si="14"/>
        <v>-17626.6</v>
      </c>
      <c r="I85" s="35">
        <v>-3797.1</v>
      </c>
      <c r="J85" s="35">
        <v>-3236.5</v>
      </c>
      <c r="K85" s="35">
        <v>-11660.9</v>
      </c>
      <c r="L85" s="35">
        <f t="shared" si="15"/>
        <v>-18694.5</v>
      </c>
      <c r="M85" s="35">
        <v>-14424.7</v>
      </c>
      <c r="N85" s="35">
        <v>-13866</v>
      </c>
      <c r="O85" s="35">
        <v>-16429.5</v>
      </c>
      <c r="P85" s="35"/>
      <c r="Q85" s="35">
        <f t="shared" si="16"/>
        <v>-44720.2</v>
      </c>
      <c r="R85" s="35">
        <v>-2938.1</v>
      </c>
      <c r="S85" s="35">
        <v>-2734.1</v>
      </c>
      <c r="T85" s="35">
        <v>-5320.4</v>
      </c>
      <c r="U85" s="35">
        <f t="shared" si="17"/>
        <v>-10992.599999999999</v>
      </c>
      <c r="V85" s="24"/>
    </row>
    <row r="86" spans="1:22" s="25" customFormat="1" ht="35.25" customHeight="1">
      <c r="A86" s="23" t="s">
        <v>80</v>
      </c>
      <c r="B86" s="31"/>
      <c r="C86" s="35">
        <v>-344879.8</v>
      </c>
      <c r="D86" s="35">
        <f t="shared" si="22"/>
        <v>-352672.38999999996</v>
      </c>
      <c r="E86" s="35">
        <v>-23086</v>
      </c>
      <c r="F86" s="35">
        <v>-30738.3</v>
      </c>
      <c r="G86" s="35">
        <v>-29609.6</v>
      </c>
      <c r="H86" s="38">
        <f t="shared" si="14"/>
        <v>-83433.9</v>
      </c>
      <c r="I86" s="35">
        <v>-36763.29</v>
      </c>
      <c r="J86" s="35">
        <v>-52571.1</v>
      </c>
      <c r="K86" s="35">
        <v>-46578.1</v>
      </c>
      <c r="L86" s="35">
        <f>I86+J86+K86</f>
        <v>-135912.49</v>
      </c>
      <c r="M86" s="35">
        <v>-17304.87</v>
      </c>
      <c r="N86" s="35">
        <v>-44397.86</v>
      </c>
      <c r="O86" s="35">
        <v>-12289.85</v>
      </c>
      <c r="P86" s="35"/>
      <c r="Q86" s="35">
        <f t="shared" si="16"/>
        <v>-73992.58</v>
      </c>
      <c r="R86" s="35">
        <v>-24936.9</v>
      </c>
      <c r="S86" s="35">
        <v>-17154.9</v>
      </c>
      <c r="T86" s="35">
        <v>-17241.62</v>
      </c>
      <c r="U86" s="35">
        <f t="shared" si="17"/>
        <v>-59333.42</v>
      </c>
      <c r="V86" s="24"/>
    </row>
    <row r="87" spans="1:22" s="25" customFormat="1" ht="35.25" customHeight="1">
      <c r="A87" s="23" t="s">
        <v>81</v>
      </c>
      <c r="B87" s="31"/>
      <c r="C87" s="35">
        <v>-128801.8</v>
      </c>
      <c r="D87" s="35">
        <f t="shared" si="22"/>
        <v>-144366.6</v>
      </c>
      <c r="E87" s="35">
        <v>-7969.2</v>
      </c>
      <c r="F87" s="35">
        <v>-7164</v>
      </c>
      <c r="G87" s="35">
        <v>-4805.8</v>
      </c>
      <c r="H87" s="35">
        <f t="shared" si="14"/>
        <v>-19939</v>
      </c>
      <c r="I87" s="35">
        <v>-10372</v>
      </c>
      <c r="J87" s="35">
        <v>-6950.8</v>
      </c>
      <c r="K87" s="35">
        <v>-7668.6</v>
      </c>
      <c r="L87" s="35">
        <f t="shared" si="15"/>
        <v>-24991.4</v>
      </c>
      <c r="M87" s="35">
        <v>-14479.4</v>
      </c>
      <c r="N87" s="35">
        <v>-10060.1</v>
      </c>
      <c r="O87" s="35">
        <v>-6964.2</v>
      </c>
      <c r="P87" s="35"/>
      <c r="Q87" s="35">
        <f t="shared" si="16"/>
        <v>-31503.7</v>
      </c>
      <c r="R87" s="35">
        <v>-36656.7</v>
      </c>
      <c r="S87" s="35">
        <v>-22006.8</v>
      </c>
      <c r="T87" s="35">
        <v>-9269</v>
      </c>
      <c r="U87" s="35">
        <f aca="true" t="shared" si="23" ref="U87:U100">R87+S87+T87</f>
        <v>-67932.5</v>
      </c>
      <c r="V87" s="24"/>
    </row>
    <row r="88" spans="1:22" s="25" customFormat="1" ht="25.5" customHeight="1">
      <c r="A88" s="23" t="s">
        <v>94</v>
      </c>
      <c r="B88" s="31"/>
      <c r="C88" s="35">
        <v>0</v>
      </c>
      <c r="D88" s="35">
        <f t="shared" si="22"/>
        <v>0</v>
      </c>
      <c r="E88" s="35">
        <v>0</v>
      </c>
      <c r="F88" s="35">
        <v>0</v>
      </c>
      <c r="G88" s="35"/>
      <c r="H88" s="35">
        <f>E88+F88+G88</f>
        <v>0</v>
      </c>
      <c r="I88" s="35">
        <v>0</v>
      </c>
      <c r="J88" s="35">
        <v>0</v>
      </c>
      <c r="K88" s="35">
        <v>0</v>
      </c>
      <c r="L88" s="35">
        <f>I88+J88+K88</f>
        <v>0</v>
      </c>
      <c r="M88" s="35">
        <v>0</v>
      </c>
      <c r="N88" s="35">
        <v>0</v>
      </c>
      <c r="O88" s="35">
        <v>0</v>
      </c>
      <c r="P88" s="35"/>
      <c r="Q88" s="35">
        <f>M88+N88+O88</f>
        <v>0</v>
      </c>
      <c r="R88" s="35">
        <v>0</v>
      </c>
      <c r="S88" s="35">
        <v>0</v>
      </c>
      <c r="T88" s="35">
        <v>0</v>
      </c>
      <c r="U88" s="35">
        <f t="shared" si="23"/>
        <v>0</v>
      </c>
      <c r="V88" s="24"/>
    </row>
    <row r="89" spans="1:22" s="25" customFormat="1" ht="31.5" customHeight="1">
      <c r="A89" s="23" t="s">
        <v>97</v>
      </c>
      <c r="B89" s="31"/>
      <c r="C89" s="35">
        <v>-339</v>
      </c>
      <c r="D89" s="35">
        <f>H89+L89+Q89+U89</f>
        <v>-339</v>
      </c>
      <c r="E89" s="35">
        <v>0</v>
      </c>
      <c r="F89" s="35">
        <v>-339</v>
      </c>
      <c r="G89" s="35">
        <v>0</v>
      </c>
      <c r="H89" s="35">
        <f>E89+F89+G89</f>
        <v>-339</v>
      </c>
      <c r="I89" s="35">
        <v>0</v>
      </c>
      <c r="J89" s="35">
        <v>0</v>
      </c>
      <c r="K89" s="35">
        <v>0</v>
      </c>
      <c r="L89" s="35">
        <f>I89+J89+K89</f>
        <v>0</v>
      </c>
      <c r="M89" s="35">
        <v>0</v>
      </c>
      <c r="N89" s="35">
        <v>0</v>
      </c>
      <c r="O89" s="35">
        <v>0</v>
      </c>
      <c r="P89" s="35"/>
      <c r="Q89" s="35">
        <v>0</v>
      </c>
      <c r="R89" s="35">
        <v>0</v>
      </c>
      <c r="S89" s="35">
        <v>0</v>
      </c>
      <c r="T89" s="35">
        <v>0</v>
      </c>
      <c r="U89" s="35">
        <f t="shared" si="23"/>
        <v>0</v>
      </c>
      <c r="V89" s="24"/>
    </row>
    <row r="90" spans="1:22" s="25" customFormat="1" ht="38.25" customHeight="1">
      <c r="A90" s="23" t="s">
        <v>100</v>
      </c>
      <c r="B90" s="30"/>
      <c r="C90" s="39">
        <v>-2</v>
      </c>
      <c r="D90" s="35">
        <f t="shared" si="22"/>
        <v>-2</v>
      </c>
      <c r="E90" s="34">
        <v>0</v>
      </c>
      <c r="F90" s="39">
        <v>0</v>
      </c>
      <c r="G90" s="39">
        <v>-2</v>
      </c>
      <c r="H90" s="35">
        <f aca="true" t="shared" si="24" ref="H90:H96">E90+F90+G90</f>
        <v>-2</v>
      </c>
      <c r="I90" s="39">
        <v>0</v>
      </c>
      <c r="J90" s="39"/>
      <c r="K90" s="39"/>
      <c r="L90" s="35">
        <f aca="true" t="shared" si="25" ref="L90:L96">I90+J90+K90</f>
        <v>0</v>
      </c>
      <c r="M90" s="39">
        <v>0</v>
      </c>
      <c r="N90" s="39"/>
      <c r="O90" s="39"/>
      <c r="P90" s="34"/>
      <c r="Q90" s="35">
        <f aca="true" t="shared" si="26" ref="Q90:Q96">M90+N90+O90</f>
        <v>0</v>
      </c>
      <c r="R90" s="34">
        <v>0</v>
      </c>
      <c r="S90" s="34">
        <v>0</v>
      </c>
      <c r="T90" s="34">
        <v>0</v>
      </c>
      <c r="U90" s="35">
        <f t="shared" si="23"/>
        <v>0</v>
      </c>
      <c r="V90" s="24"/>
    </row>
    <row r="91" spans="1:22" s="25" customFormat="1" ht="24.75" customHeight="1">
      <c r="A91" s="23" t="s">
        <v>69</v>
      </c>
      <c r="B91" s="30" t="s">
        <v>64</v>
      </c>
      <c r="C91" s="39">
        <v>800</v>
      </c>
      <c r="D91" s="35">
        <f t="shared" si="22"/>
        <v>800</v>
      </c>
      <c r="E91" s="34">
        <v>0</v>
      </c>
      <c r="F91" s="39">
        <v>0</v>
      </c>
      <c r="G91" s="39">
        <v>800</v>
      </c>
      <c r="H91" s="35">
        <f t="shared" si="24"/>
        <v>800</v>
      </c>
      <c r="I91" s="39">
        <v>0</v>
      </c>
      <c r="J91" s="39">
        <v>0</v>
      </c>
      <c r="K91" s="39">
        <v>0</v>
      </c>
      <c r="L91" s="35">
        <f t="shared" si="25"/>
        <v>0</v>
      </c>
      <c r="M91" s="39">
        <v>0</v>
      </c>
      <c r="N91" s="39">
        <v>0</v>
      </c>
      <c r="O91" s="39">
        <v>0</v>
      </c>
      <c r="P91" s="34"/>
      <c r="Q91" s="35">
        <f t="shared" si="26"/>
        <v>0</v>
      </c>
      <c r="R91" s="34">
        <v>0</v>
      </c>
      <c r="S91" s="34">
        <v>0</v>
      </c>
      <c r="T91" s="34">
        <v>0</v>
      </c>
      <c r="U91" s="35">
        <f t="shared" si="23"/>
        <v>0</v>
      </c>
      <c r="V91" s="24"/>
    </row>
    <row r="92" spans="1:22" s="25" customFormat="1" ht="52.5" customHeight="1">
      <c r="A92" s="28" t="s">
        <v>89</v>
      </c>
      <c r="B92" s="31" t="s">
        <v>65</v>
      </c>
      <c r="C92" s="35">
        <f>C93+C94+C95+C96+C97+C98+C99</f>
        <v>1142257.2</v>
      </c>
      <c r="D92" s="35">
        <f aca="true" t="shared" si="27" ref="D92:D100">H92+L92+Q92+U92</f>
        <v>1167945.2199999997</v>
      </c>
      <c r="E92" s="35">
        <f>E93+E94+E95+E96+E97+E98</f>
        <v>37300.3</v>
      </c>
      <c r="F92" s="35">
        <f>F93+F94+F95+F96+F97+F98</f>
        <v>79849.61000000002</v>
      </c>
      <c r="G92" s="35">
        <f>G93+G94+G95+G96+G97+G98</f>
        <v>85374.8</v>
      </c>
      <c r="H92" s="35">
        <f t="shared" si="24"/>
        <v>202524.71000000002</v>
      </c>
      <c r="I92" s="35">
        <f>I93+I94+I95+I96+I97+I98</f>
        <v>91136.76</v>
      </c>
      <c r="J92" s="35">
        <f>J93+J94+J95+J96+J97+J98</f>
        <v>83423.06999999998</v>
      </c>
      <c r="K92" s="35">
        <f>K93+K94+K95+K96+K97+K98</f>
        <v>117759.39</v>
      </c>
      <c r="L92" s="35">
        <f t="shared" si="25"/>
        <v>292319.22</v>
      </c>
      <c r="M92" s="35">
        <f>M93+M94+M95+M96+M97+M98</f>
        <v>93722.80000000002</v>
      </c>
      <c r="N92" s="35">
        <f>N93+N94+N95+N96+N97+N98+N99</f>
        <v>79859.12</v>
      </c>
      <c r="O92" s="35">
        <f>O93+O94+O95+O96+O97+O98</f>
        <v>248720.26999999996</v>
      </c>
      <c r="P92" s="35"/>
      <c r="Q92" s="35">
        <f t="shared" si="26"/>
        <v>422302.18999999994</v>
      </c>
      <c r="R92" s="35">
        <f>R93+R94+R95+R96+R97+R98</f>
        <v>103715.5</v>
      </c>
      <c r="S92" s="35">
        <f>S93+S94+S95+S96+S97+S98</f>
        <v>73266.50000000001</v>
      </c>
      <c r="T92" s="35">
        <f>T93+T94+T95+T96+T97+T98</f>
        <v>73817.09999999999</v>
      </c>
      <c r="U92" s="35">
        <f t="shared" si="23"/>
        <v>250799.09999999998</v>
      </c>
      <c r="V92" s="24"/>
    </row>
    <row r="93" spans="1:22" s="25" customFormat="1" ht="44.25" customHeight="1">
      <c r="A93" s="23" t="s">
        <v>78</v>
      </c>
      <c r="B93" s="31"/>
      <c r="C93" s="35">
        <v>75659.5</v>
      </c>
      <c r="D93" s="35">
        <f t="shared" si="27"/>
        <v>75659.5</v>
      </c>
      <c r="E93" s="35">
        <v>3943</v>
      </c>
      <c r="F93" s="35">
        <v>5037.2</v>
      </c>
      <c r="G93" s="35">
        <v>9845</v>
      </c>
      <c r="H93" s="35">
        <f t="shared" si="24"/>
        <v>18825.2</v>
      </c>
      <c r="I93" s="35">
        <v>7133.7</v>
      </c>
      <c r="J93" s="35">
        <v>6680.4</v>
      </c>
      <c r="K93" s="35">
        <v>6922</v>
      </c>
      <c r="L93" s="35">
        <f>I93+J93+K93</f>
        <v>20736.1</v>
      </c>
      <c r="M93" s="35">
        <v>7934.3</v>
      </c>
      <c r="N93" s="35">
        <v>8716.8</v>
      </c>
      <c r="O93" s="35">
        <v>5233.2</v>
      </c>
      <c r="P93" s="35"/>
      <c r="Q93" s="35">
        <f>M93+N93+O93</f>
        <v>21884.3</v>
      </c>
      <c r="R93" s="35">
        <v>4728.6</v>
      </c>
      <c r="S93" s="35">
        <v>4756</v>
      </c>
      <c r="T93" s="35">
        <v>4729.3</v>
      </c>
      <c r="U93" s="35">
        <f t="shared" si="23"/>
        <v>14213.900000000001</v>
      </c>
      <c r="V93" s="24"/>
    </row>
    <row r="94" spans="1:22" s="25" customFormat="1" ht="36.75" customHeight="1">
      <c r="A94" s="23" t="s">
        <v>79</v>
      </c>
      <c r="B94" s="31"/>
      <c r="C94" s="35">
        <v>286105.9</v>
      </c>
      <c r="D94" s="35">
        <f t="shared" si="27"/>
        <v>295979.1</v>
      </c>
      <c r="E94" s="35">
        <v>2352.3</v>
      </c>
      <c r="F94" s="35">
        <v>16939.4</v>
      </c>
      <c r="G94" s="35">
        <v>16098</v>
      </c>
      <c r="H94" s="35">
        <f t="shared" si="24"/>
        <v>35389.7</v>
      </c>
      <c r="I94" s="35">
        <v>11406.9</v>
      </c>
      <c r="J94" s="35">
        <v>11112.6</v>
      </c>
      <c r="K94" s="35">
        <v>23848.7</v>
      </c>
      <c r="L94" s="35">
        <f>I94+J94+K94</f>
        <v>46368.2</v>
      </c>
      <c r="M94" s="35">
        <v>21286.1</v>
      </c>
      <c r="N94" s="35">
        <v>31207.1</v>
      </c>
      <c r="O94" s="35">
        <v>126552.7</v>
      </c>
      <c r="P94" s="35"/>
      <c r="Q94" s="35">
        <f>M94+N94+O94</f>
        <v>179045.9</v>
      </c>
      <c r="R94" s="35">
        <v>12878.8</v>
      </c>
      <c r="S94" s="35">
        <v>11148</v>
      </c>
      <c r="T94" s="35">
        <v>11148.5</v>
      </c>
      <c r="U94" s="35">
        <f t="shared" si="23"/>
        <v>35175.3</v>
      </c>
      <c r="V94" s="24"/>
    </row>
    <row r="95" spans="1:22" s="25" customFormat="1" ht="39" customHeight="1">
      <c r="A95" s="23" t="s">
        <v>80</v>
      </c>
      <c r="B95" s="31"/>
      <c r="C95" s="35">
        <v>609105.2</v>
      </c>
      <c r="D95" s="35">
        <f t="shared" si="27"/>
        <v>609355.22</v>
      </c>
      <c r="E95" s="35">
        <v>21340.2</v>
      </c>
      <c r="F95" s="35">
        <v>48749.81</v>
      </c>
      <c r="G95" s="35">
        <v>47182.3</v>
      </c>
      <c r="H95" s="35">
        <f t="shared" si="24"/>
        <v>117272.31</v>
      </c>
      <c r="I95" s="35">
        <v>58582.76</v>
      </c>
      <c r="J95" s="35">
        <v>54908.77</v>
      </c>
      <c r="K95" s="35">
        <v>74697.29</v>
      </c>
      <c r="L95" s="35">
        <f t="shared" si="25"/>
        <v>188188.82</v>
      </c>
      <c r="M95" s="35">
        <v>48358.9</v>
      </c>
      <c r="N95" s="35">
        <v>26204.72</v>
      </c>
      <c r="O95" s="35">
        <v>109608.87</v>
      </c>
      <c r="P95" s="35"/>
      <c r="Q95" s="35">
        <f t="shared" si="26"/>
        <v>184172.49</v>
      </c>
      <c r="R95" s="35">
        <v>41397.2</v>
      </c>
      <c r="S95" s="35">
        <v>32423.8</v>
      </c>
      <c r="T95" s="35">
        <v>45900.6</v>
      </c>
      <c r="U95" s="35">
        <f t="shared" si="23"/>
        <v>119721.6</v>
      </c>
      <c r="V95" s="24"/>
    </row>
    <row r="96" spans="1:22" s="25" customFormat="1" ht="38.25" customHeight="1">
      <c r="A96" s="23" t="s">
        <v>81</v>
      </c>
      <c r="B96" s="31"/>
      <c r="C96" s="35">
        <v>167864.1</v>
      </c>
      <c r="D96" s="35">
        <f t="shared" si="27"/>
        <v>183428.90000000002</v>
      </c>
      <c r="E96" s="35">
        <v>9584.1</v>
      </c>
      <c r="F96" s="35">
        <v>8855.8</v>
      </c>
      <c r="G96" s="35">
        <v>11999.2</v>
      </c>
      <c r="H96" s="35">
        <f t="shared" si="24"/>
        <v>30439.100000000002</v>
      </c>
      <c r="I96" s="35">
        <v>13721.7</v>
      </c>
      <c r="J96" s="35">
        <v>10436.4</v>
      </c>
      <c r="K96" s="35">
        <v>11992.6</v>
      </c>
      <c r="L96" s="35">
        <f t="shared" si="25"/>
        <v>36150.7</v>
      </c>
      <c r="M96" s="35">
        <v>15897.8</v>
      </c>
      <c r="N96" s="35">
        <v>13275.8</v>
      </c>
      <c r="O96" s="35">
        <v>6684.8</v>
      </c>
      <c r="P96" s="35"/>
      <c r="Q96" s="35">
        <f t="shared" si="26"/>
        <v>35858.4</v>
      </c>
      <c r="R96" s="35">
        <v>44514.9</v>
      </c>
      <c r="S96" s="35">
        <v>24716.5</v>
      </c>
      <c r="T96" s="35">
        <v>11749.3</v>
      </c>
      <c r="U96" s="35">
        <f t="shared" si="23"/>
        <v>80980.7</v>
      </c>
      <c r="V96" s="24"/>
    </row>
    <row r="97" spans="1:22" s="25" customFormat="1" ht="26.25" customHeight="1">
      <c r="A97" s="23" t="s">
        <v>94</v>
      </c>
      <c r="B97" s="31"/>
      <c r="C97" s="35">
        <v>1652</v>
      </c>
      <c r="D97" s="35">
        <f t="shared" si="27"/>
        <v>1652</v>
      </c>
      <c r="E97" s="35">
        <v>38.9</v>
      </c>
      <c r="F97" s="35">
        <v>141.1</v>
      </c>
      <c r="G97" s="35">
        <v>124</v>
      </c>
      <c r="H97" s="35">
        <f>E97+F97+G97</f>
        <v>304</v>
      </c>
      <c r="I97" s="35">
        <v>136.3</v>
      </c>
      <c r="J97" s="35">
        <v>122.5</v>
      </c>
      <c r="K97" s="35">
        <v>153.3</v>
      </c>
      <c r="L97" s="35">
        <f>I97+J97+K97</f>
        <v>412.1</v>
      </c>
      <c r="M97" s="35">
        <v>108.6</v>
      </c>
      <c r="N97" s="35">
        <v>143.7</v>
      </c>
      <c r="O97" s="35">
        <v>329.8</v>
      </c>
      <c r="P97" s="35"/>
      <c r="Q97" s="35">
        <f>M97+N97+O97</f>
        <v>582.1</v>
      </c>
      <c r="R97" s="35">
        <v>98</v>
      </c>
      <c r="S97" s="35">
        <v>111.1</v>
      </c>
      <c r="T97" s="35">
        <v>144.7</v>
      </c>
      <c r="U97" s="35">
        <f t="shared" si="23"/>
        <v>353.79999999999995</v>
      </c>
      <c r="V97" s="24"/>
    </row>
    <row r="98" spans="1:22" s="25" customFormat="1" ht="32.25" customHeight="1">
      <c r="A98" s="23" t="s">
        <v>97</v>
      </c>
      <c r="B98" s="31"/>
      <c r="C98" s="35">
        <v>1805</v>
      </c>
      <c r="D98" s="35">
        <f t="shared" si="27"/>
        <v>1805</v>
      </c>
      <c r="E98" s="35">
        <v>41.8</v>
      </c>
      <c r="F98" s="35">
        <v>126.3</v>
      </c>
      <c r="G98" s="35">
        <v>126.3</v>
      </c>
      <c r="H98" s="35">
        <f>E98+F98+G98</f>
        <v>294.4</v>
      </c>
      <c r="I98" s="35">
        <v>155.4</v>
      </c>
      <c r="J98" s="35">
        <v>162.4</v>
      </c>
      <c r="K98" s="35">
        <v>145.5</v>
      </c>
      <c r="L98" s="35">
        <f>I98+J98+K98</f>
        <v>463.3</v>
      </c>
      <c r="M98" s="35">
        <v>137.1</v>
      </c>
      <c r="N98" s="35">
        <v>245.5</v>
      </c>
      <c r="O98" s="35">
        <v>310.9</v>
      </c>
      <c r="P98" s="35"/>
      <c r="Q98" s="35">
        <f>M98+N98+O98</f>
        <v>693.5</v>
      </c>
      <c r="R98" s="35">
        <v>98</v>
      </c>
      <c r="S98" s="35">
        <v>111.1</v>
      </c>
      <c r="T98" s="35">
        <v>144.7</v>
      </c>
      <c r="U98" s="35">
        <f t="shared" si="23"/>
        <v>353.79999999999995</v>
      </c>
      <c r="V98" s="24"/>
    </row>
    <row r="99" spans="1:22" s="25" customFormat="1" ht="32.25" customHeight="1">
      <c r="A99" s="23" t="s">
        <v>98</v>
      </c>
      <c r="B99" s="31"/>
      <c r="C99" s="35">
        <v>65.5</v>
      </c>
      <c r="D99" s="35">
        <f t="shared" si="27"/>
        <v>65.5</v>
      </c>
      <c r="E99" s="35">
        <v>0</v>
      </c>
      <c r="F99" s="35">
        <v>0</v>
      </c>
      <c r="G99" s="35">
        <v>0</v>
      </c>
      <c r="H99" s="35">
        <f>E99+F99+G99</f>
        <v>0</v>
      </c>
      <c r="I99" s="35">
        <v>0</v>
      </c>
      <c r="J99" s="35">
        <v>0</v>
      </c>
      <c r="K99" s="35">
        <v>0</v>
      </c>
      <c r="L99" s="35">
        <f>I99+J99+K99</f>
        <v>0</v>
      </c>
      <c r="M99" s="35">
        <v>0</v>
      </c>
      <c r="N99" s="35">
        <v>65.5</v>
      </c>
      <c r="O99" s="35">
        <v>0</v>
      </c>
      <c r="P99" s="35"/>
      <c r="Q99" s="35">
        <f>M99+N99+O99</f>
        <v>65.5</v>
      </c>
      <c r="R99" s="35">
        <v>0</v>
      </c>
      <c r="S99" s="35">
        <v>0</v>
      </c>
      <c r="T99" s="35">
        <v>0</v>
      </c>
      <c r="U99" s="35">
        <f t="shared" si="23"/>
        <v>0</v>
      </c>
      <c r="V99" s="24"/>
    </row>
    <row r="100" spans="1:22" s="25" customFormat="1" ht="70.5" customHeight="1">
      <c r="A100" s="33" t="s">
        <v>90</v>
      </c>
      <c r="B100" s="31" t="s">
        <v>66</v>
      </c>
      <c r="C100" s="35">
        <f>C71+(C82+C92)</f>
        <v>-2.3283064365386963E-10</v>
      </c>
      <c r="D100" s="35">
        <f t="shared" si="27"/>
        <v>-0.029999999940628186</v>
      </c>
      <c r="E100" s="35">
        <f>E71+E82+E92</f>
        <v>0</v>
      </c>
      <c r="F100" s="35">
        <f>F71+F82+F92</f>
        <v>0</v>
      </c>
      <c r="G100" s="35">
        <f>G71+G82+G92</f>
        <v>-0.019999999974970706</v>
      </c>
      <c r="H100" s="35">
        <f>E100+F100+G100</f>
        <v>-0.019999999974970706</v>
      </c>
      <c r="I100" s="35">
        <v>0</v>
      </c>
      <c r="J100" s="35">
        <f>J71+J82+J92</f>
        <v>0</v>
      </c>
      <c r="K100" s="35">
        <v>0</v>
      </c>
      <c r="L100" s="35">
        <f>I100++J100+K100</f>
        <v>0</v>
      </c>
      <c r="M100" s="35">
        <f>M71+M82+M92</f>
        <v>-0.00999999996565748</v>
      </c>
      <c r="N100" s="35">
        <f>N71+N82+N92</f>
        <v>0</v>
      </c>
      <c r="O100" s="35">
        <f>O71+O82+O92</f>
        <v>0</v>
      </c>
      <c r="P100" s="35">
        <f>P71+P82-P92</f>
        <v>789530.97</v>
      </c>
      <c r="Q100" s="35">
        <f>M100+N100+O100</f>
        <v>-0.00999999996565748</v>
      </c>
      <c r="R100" s="35">
        <f>R71+R82+R92</f>
        <v>0</v>
      </c>
      <c r="S100" s="35">
        <f>S71+S82+S92</f>
        <v>0</v>
      </c>
      <c r="T100" s="35">
        <v>0</v>
      </c>
      <c r="U100" s="35">
        <f t="shared" si="23"/>
        <v>0</v>
      </c>
      <c r="V100" s="24"/>
    </row>
    <row r="101" spans="1:22" s="25" customFormat="1" ht="72" customHeight="1">
      <c r="A101" s="29" t="s">
        <v>91</v>
      </c>
      <c r="B101" s="31" t="s">
        <v>67</v>
      </c>
      <c r="C101" s="41">
        <v>121782.8</v>
      </c>
      <c r="D101" s="35">
        <v>131613.3</v>
      </c>
      <c r="E101" s="35">
        <v>131613.3</v>
      </c>
      <c r="F101" s="35">
        <f>E102</f>
        <v>170361.59999999998</v>
      </c>
      <c r="G101" s="35">
        <f>F102</f>
        <v>166951.58999999997</v>
      </c>
      <c r="H101" s="35">
        <f>E101</f>
        <v>131613.3</v>
      </c>
      <c r="I101" s="35">
        <f aca="true" t="shared" si="28" ref="I101:O101">H102</f>
        <v>174829.66999999998</v>
      </c>
      <c r="J101" s="35">
        <f t="shared" si="28"/>
        <v>173599.7</v>
      </c>
      <c r="K101" s="35">
        <f t="shared" si="28"/>
        <v>187322.33000000002</v>
      </c>
      <c r="L101" s="35">
        <f>I101++J101+K101</f>
        <v>535751.7</v>
      </c>
      <c r="M101" s="35">
        <f t="shared" si="28"/>
        <v>175925.85000000003</v>
      </c>
      <c r="N101" s="35">
        <f t="shared" si="28"/>
        <v>175922.41000000006</v>
      </c>
      <c r="O101" s="35">
        <f t="shared" si="28"/>
        <v>202648.85000000006</v>
      </c>
      <c r="P101" s="35"/>
      <c r="Q101" s="35">
        <f>M101</f>
        <v>175925.85000000003</v>
      </c>
      <c r="R101" s="35">
        <f>Q102</f>
        <v>3998.2300000000396</v>
      </c>
      <c r="S101" s="35">
        <f>R102</f>
        <v>5327.430000000037</v>
      </c>
      <c r="T101" s="35">
        <f>S102</f>
        <v>7691.73000000004</v>
      </c>
      <c r="U101" s="35">
        <f>R101</f>
        <v>3998.2300000000396</v>
      </c>
      <c r="V101" s="24"/>
    </row>
    <row r="102" spans="1:22" s="25" customFormat="1" ht="73.5" customHeight="1">
      <c r="A102" s="29" t="s">
        <v>92</v>
      </c>
      <c r="B102" s="31" t="s">
        <v>68</v>
      </c>
      <c r="C102" s="41"/>
      <c r="D102" s="35">
        <f>D21-D37+(-D82)-D92+D101+D72</f>
        <v>9830.47000000003</v>
      </c>
      <c r="E102" s="35">
        <f>E21-E37+(-E82)-E92+E101+E72</f>
        <v>170361.59999999998</v>
      </c>
      <c r="F102" s="35">
        <f>F21-F37+(-F82)-F92+F101+F72</f>
        <v>166951.58999999997</v>
      </c>
      <c r="G102" s="35">
        <f>G21-G37+(-G82)-G92+G101+G72</f>
        <v>174829.66999999998</v>
      </c>
      <c r="H102" s="35">
        <f>G102</f>
        <v>174829.66999999998</v>
      </c>
      <c r="I102" s="35">
        <f>I21-I37+(-I82)-I92+I101+I72</f>
        <v>173599.7</v>
      </c>
      <c r="J102" s="35">
        <f>J21-J37+(-J82)-J92+J101+J72</f>
        <v>187322.33000000002</v>
      </c>
      <c r="K102" s="35">
        <f>K21-K37+(-K82)-K92+K101+K72</f>
        <v>175925.85000000003</v>
      </c>
      <c r="L102" s="35">
        <f>K102</f>
        <v>175925.85000000003</v>
      </c>
      <c r="M102" s="35">
        <f>M21-M37+(-M82)-M92+M101+M72</f>
        <v>175922.41000000006</v>
      </c>
      <c r="N102" s="35">
        <f>N21-N37+(-N82)-N92+N101+N72</f>
        <v>202648.85000000006</v>
      </c>
      <c r="O102" s="35">
        <f>O21-O37+(-O82)-O92+O101+O72</f>
        <v>3998.2300000000396</v>
      </c>
      <c r="P102" s="35"/>
      <c r="Q102" s="35">
        <f>O102</f>
        <v>3998.2300000000396</v>
      </c>
      <c r="R102" s="35">
        <f>R21-R37+(-R82)-R92+R101+R72</f>
        <v>5327.430000000037</v>
      </c>
      <c r="S102" s="35">
        <f>S21-S37+(-S82)-S92+S101+S72</f>
        <v>7691.73000000004</v>
      </c>
      <c r="T102" s="35">
        <f>T21-T37+(-T82)-T92+T101+T72</f>
        <v>9830.530000000028</v>
      </c>
      <c r="U102" s="35">
        <f>T102</f>
        <v>9830.530000000028</v>
      </c>
      <c r="V102" s="24"/>
    </row>
    <row r="103" spans="1:22" s="25" customFormat="1" ht="117.75" customHeight="1">
      <c r="A103" s="29" t="s">
        <v>93</v>
      </c>
      <c r="B103" s="31" t="s">
        <v>70</v>
      </c>
      <c r="C103" s="41">
        <f>C101-C102</f>
        <v>121782.8</v>
      </c>
      <c r="D103" s="35">
        <f aca="true" t="shared" si="29" ref="D103:Q103">D101-D102</f>
        <v>121782.82999999996</v>
      </c>
      <c r="E103" s="35">
        <f t="shared" si="29"/>
        <v>-38748.29999999999</v>
      </c>
      <c r="F103" s="35">
        <f t="shared" si="29"/>
        <v>3410.0100000000093</v>
      </c>
      <c r="G103" s="35">
        <f t="shared" si="29"/>
        <v>-7878.080000000016</v>
      </c>
      <c r="H103" s="35">
        <f t="shared" si="29"/>
        <v>-43216.369999999995</v>
      </c>
      <c r="I103" s="35">
        <f t="shared" si="29"/>
        <v>1229.969999999972</v>
      </c>
      <c r="J103" s="35">
        <f t="shared" si="29"/>
        <v>-13722.630000000005</v>
      </c>
      <c r="K103" s="35">
        <f t="shared" si="29"/>
        <v>11396.479999999981</v>
      </c>
      <c r="L103" s="35">
        <f t="shared" si="29"/>
        <v>359825.8499999999</v>
      </c>
      <c r="M103" s="35">
        <f t="shared" si="29"/>
        <v>3.4399999999732245</v>
      </c>
      <c r="N103" s="35">
        <f t="shared" si="29"/>
        <v>-26726.440000000002</v>
      </c>
      <c r="O103" s="35">
        <f t="shared" si="29"/>
        <v>198650.62000000002</v>
      </c>
      <c r="P103" s="35">
        <f t="shared" si="29"/>
        <v>0</v>
      </c>
      <c r="Q103" s="35">
        <f t="shared" si="29"/>
        <v>171927.62</v>
      </c>
      <c r="R103" s="35">
        <f>R101-R102</f>
        <v>-1329.199999999997</v>
      </c>
      <c r="S103" s="35">
        <f>S101-S102</f>
        <v>-2364.300000000003</v>
      </c>
      <c r="T103" s="35">
        <f>T101-T102</f>
        <v>-2138.7999999999884</v>
      </c>
      <c r="U103" s="35">
        <f>U101-U102</f>
        <v>-5832.299999999988</v>
      </c>
      <c r="V103" s="24"/>
    </row>
    <row r="104" spans="1:22" s="25" customFormat="1" ht="65.25" customHeight="1">
      <c r="A104" s="71" t="s">
        <v>83</v>
      </c>
      <c r="B104" s="72" t="s">
        <v>71</v>
      </c>
      <c r="C104" s="73"/>
      <c r="D104" s="74">
        <f>H104+L104+Q104+U104</f>
        <v>0</v>
      </c>
      <c r="E104" s="73"/>
      <c r="F104" s="73"/>
      <c r="G104" s="73"/>
      <c r="H104" s="75"/>
      <c r="I104" s="73"/>
      <c r="J104" s="73"/>
      <c r="K104" s="73"/>
      <c r="L104" s="75">
        <f>I104+J104+K104</f>
        <v>0</v>
      </c>
      <c r="M104" s="73"/>
      <c r="N104" s="73"/>
      <c r="O104" s="73"/>
      <c r="P104" s="75"/>
      <c r="Q104" s="75">
        <f>M104+N104+O104</f>
        <v>0</v>
      </c>
      <c r="R104" s="73"/>
      <c r="S104" s="73"/>
      <c r="T104" s="73"/>
      <c r="U104" s="75">
        <f>R104+S104+T104</f>
        <v>0</v>
      </c>
      <c r="V104" s="24"/>
    </row>
    <row r="105" spans="1:22" ht="25.5" customHeight="1">
      <c r="A105" s="48"/>
      <c r="B105" s="48"/>
      <c r="C105" s="48"/>
      <c r="D105" s="89"/>
      <c r="E105" s="89"/>
      <c r="F105" s="89"/>
      <c r="G105" s="89"/>
      <c r="H105" s="90"/>
      <c r="I105" s="49"/>
      <c r="J105" s="50"/>
      <c r="K105" s="51"/>
      <c r="L105" s="83"/>
      <c r="M105" s="84"/>
      <c r="N105" s="84"/>
      <c r="O105" s="3"/>
      <c r="P105" s="3"/>
      <c r="Q105" s="3"/>
      <c r="R105" s="3"/>
      <c r="S105" s="3"/>
      <c r="T105" s="3"/>
      <c r="U105" s="3"/>
      <c r="V105" s="1"/>
    </row>
    <row r="106" spans="1:22" ht="18" customHeight="1">
      <c r="A106" s="48"/>
      <c r="B106" s="48"/>
      <c r="C106" s="48"/>
      <c r="D106" s="53"/>
      <c r="E106" s="53"/>
      <c r="F106" s="53"/>
      <c r="G106" s="53"/>
      <c r="H106" s="53"/>
      <c r="I106" s="53"/>
      <c r="J106" s="53"/>
      <c r="K106" s="54"/>
      <c r="L106" s="55"/>
      <c r="M106" s="55"/>
      <c r="N106" s="56"/>
      <c r="O106" s="3"/>
      <c r="P106" s="3"/>
      <c r="Q106" s="3"/>
      <c r="R106" s="3"/>
      <c r="S106" s="3"/>
      <c r="T106" s="3"/>
      <c r="U106" s="3"/>
      <c r="V106" s="1"/>
    </row>
    <row r="107" spans="1:22" ht="12.75" hidden="1">
      <c r="A107" s="57"/>
      <c r="B107" s="57"/>
      <c r="C107" s="57"/>
      <c r="D107" s="58"/>
      <c r="E107" s="49"/>
      <c r="F107" s="49"/>
      <c r="G107" s="49"/>
      <c r="H107" s="59"/>
      <c r="I107" s="59"/>
      <c r="J107" s="60"/>
      <c r="K107" s="61"/>
      <c r="L107" s="61"/>
      <c r="M107" s="62"/>
      <c r="N107" s="57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57"/>
      <c r="B108" s="57"/>
      <c r="C108" s="57"/>
      <c r="D108" s="85"/>
      <c r="E108" s="86"/>
      <c r="F108" s="86"/>
      <c r="G108" s="86"/>
      <c r="H108" s="86"/>
      <c r="I108" s="86"/>
      <c r="J108" s="86"/>
      <c r="K108" s="86"/>
      <c r="L108" s="86"/>
      <c r="M108" s="62"/>
      <c r="N108" s="57"/>
      <c r="O108" s="4"/>
      <c r="P108" s="1"/>
      <c r="Q108" s="1"/>
      <c r="R108" s="1"/>
      <c r="S108" s="1"/>
      <c r="T108" s="1"/>
      <c r="U108" s="1"/>
      <c r="V108" s="1"/>
    </row>
    <row r="109" spans="1:14" ht="33.75" customHeight="1">
      <c r="A109" s="63"/>
      <c r="B109" s="63"/>
      <c r="C109" s="64"/>
      <c r="D109" s="84"/>
      <c r="E109" s="84"/>
      <c r="F109" s="84"/>
      <c r="G109" s="84"/>
      <c r="H109" s="84"/>
      <c r="I109" s="65"/>
      <c r="J109" s="52"/>
      <c r="K109" s="66"/>
      <c r="L109" s="84"/>
      <c r="M109" s="87"/>
      <c r="N109" s="87"/>
    </row>
    <row r="110" spans="1:14" ht="12.75" hidden="1">
      <c r="A110" s="63"/>
      <c r="B110" s="63"/>
      <c r="C110" s="64"/>
      <c r="D110" s="63"/>
      <c r="E110" s="63"/>
      <c r="F110" s="63"/>
      <c r="G110" s="63"/>
      <c r="H110" s="63"/>
      <c r="I110" s="63"/>
      <c r="J110" s="63"/>
      <c r="K110" s="67"/>
      <c r="L110" s="67"/>
      <c r="M110" s="67"/>
      <c r="N110" s="63"/>
    </row>
    <row r="111" spans="1:14" ht="12.75" hidden="1">
      <c r="A111" s="63"/>
      <c r="B111" s="63"/>
      <c r="C111" s="64"/>
      <c r="D111" s="63"/>
      <c r="E111" s="63"/>
      <c r="F111" s="63"/>
      <c r="G111" s="63"/>
      <c r="H111" s="63"/>
      <c r="I111" s="63"/>
      <c r="J111" s="63"/>
      <c r="K111" s="67"/>
      <c r="L111" s="67"/>
      <c r="M111" s="67"/>
      <c r="N111" s="63"/>
    </row>
    <row r="112" spans="1:14" ht="12.75" hidden="1">
      <c r="A112" s="63"/>
      <c r="B112" s="63"/>
      <c r="C112" s="64"/>
      <c r="D112" s="63"/>
      <c r="E112" s="63"/>
      <c r="F112" s="63"/>
      <c r="G112" s="63"/>
      <c r="H112" s="63"/>
      <c r="I112" s="63"/>
      <c r="J112" s="63"/>
      <c r="K112" s="67"/>
      <c r="L112" s="67"/>
      <c r="M112" s="67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7"/>
      <c r="L113" s="67"/>
      <c r="M113" s="67"/>
      <c r="N113" s="63"/>
    </row>
    <row r="114" spans="1:14" ht="12.75">
      <c r="A114" s="68"/>
      <c r="B114" s="63"/>
      <c r="C114" s="63"/>
      <c r="D114" s="76"/>
      <c r="E114" s="76"/>
      <c r="F114" s="76"/>
      <c r="G114" s="76"/>
      <c r="H114" s="76"/>
      <c r="I114" s="69"/>
      <c r="J114" s="69"/>
      <c r="K114" s="70"/>
      <c r="L114" s="70"/>
      <c r="M114" s="70"/>
      <c r="N114" s="63"/>
    </row>
    <row r="115" spans="1:14" ht="12.75">
      <c r="A115" s="68"/>
      <c r="B115" s="63"/>
      <c r="C115" s="63"/>
      <c r="D115" s="76"/>
      <c r="E115" s="76"/>
      <c r="F115" s="76"/>
      <c r="G115" s="76"/>
      <c r="H115" s="76"/>
      <c r="I115" s="69"/>
      <c r="J115" s="69"/>
      <c r="K115" s="70"/>
      <c r="L115" s="77"/>
      <c r="M115" s="77"/>
      <c r="N115" s="63"/>
    </row>
    <row r="116" spans="1:14" ht="12.75">
      <c r="A116" s="63"/>
      <c r="B116" s="63"/>
      <c r="C116" s="63"/>
      <c r="D116" s="76"/>
      <c r="E116" s="76"/>
      <c r="F116" s="76"/>
      <c r="G116" s="76"/>
      <c r="H116" s="76"/>
      <c r="I116" s="69"/>
      <c r="J116" s="69"/>
      <c r="K116" s="70"/>
      <c r="L116" s="77"/>
      <c r="M116" s="77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7"/>
      <c r="L117" s="67"/>
      <c r="M117" s="67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7"/>
      <c r="L118" s="67"/>
      <c r="M118" s="67"/>
      <c r="N118" s="63"/>
    </row>
    <row r="119" spans="1:14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7"/>
      <c r="L119" s="67"/>
      <c r="M119" s="67"/>
      <c r="N119" s="63"/>
    </row>
  </sheetData>
  <sheetProtection/>
  <mergeCells count="22">
    <mergeCell ref="U15:U17"/>
    <mergeCell ref="E15:G16"/>
    <mergeCell ref="H15:H17"/>
    <mergeCell ref="I15:K16"/>
    <mergeCell ref="L15:L17"/>
    <mergeCell ref="D105:H105"/>
    <mergeCell ref="M15:O16"/>
    <mergeCell ref="Q15:Q17"/>
    <mergeCell ref="R15:T16"/>
    <mergeCell ref="N3:O3"/>
    <mergeCell ref="N4:R4"/>
    <mergeCell ref="N5:R9"/>
    <mergeCell ref="L105:N105"/>
    <mergeCell ref="D114:H116"/>
    <mergeCell ref="L115:M116"/>
    <mergeCell ref="A15:A17"/>
    <mergeCell ref="B15:B17"/>
    <mergeCell ref="C15:C17"/>
    <mergeCell ref="D15:D17"/>
    <mergeCell ref="D108:L108"/>
    <mergeCell ref="D109:H109"/>
    <mergeCell ref="L109:N109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2022-09-09T07:25:58Z</cp:lastPrinted>
  <dcterms:created xsi:type="dcterms:W3CDTF">2011-02-18T08:58:48Z</dcterms:created>
  <dcterms:modified xsi:type="dcterms:W3CDTF">2022-09-09T11:05:04Z</dcterms:modified>
  <cp:category/>
  <cp:version/>
  <cp:contentType/>
  <cp:contentStatus/>
</cp:coreProperties>
</file>