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за 2022 год" sheetId="1" r:id="rId1"/>
  </sheets>
  <definedNames/>
  <calcPr fullCalcOnLoad="1"/>
</workbook>
</file>

<file path=xl/sharedStrings.xml><?xml version="1.0" encoding="utf-8"?>
<sst xmlns="http://schemas.openxmlformats.org/spreadsheetml/2006/main" count="115" uniqueCount="100">
  <si>
    <t>Кассовый план исполнения  бюджета муниципального образования город Юрьев-Польский на 2022 год</t>
  </si>
  <si>
    <t>по состоянию на  «01» января 2023 года</t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</si>
  <si>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</si>
  <si>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</si>
  <si>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</si>
  <si>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</si>
  <si>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</si>
  <si>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</si>
  <si>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</si>
  <si>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</si>
  <si>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</si>
  <si>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</si>
  <si>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</si>
  <si>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</si>
  <si>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</si>
  <si>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</si>
  <si>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</si>
  <si>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</si>
  <si>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</si>
  <si>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</si>
  <si>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</si>
  <si>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</si>
  <si>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</si>
  <si>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</si>
  <si>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</si>
  <si>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</si>
  <si>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</si>
  <si>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</si>
  <si>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</si>
  <si>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</si>
  <si>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</si>
  <si>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</si>
  <si>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</si>
  <si>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</si>
  <si>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</si>
  <si>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</si>
  <si>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</si>
  <si>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</si>
  <si>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</si>
  <si>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</si>
  <si>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</si>
  <si>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</si>
  <si>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</si>
  <si>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</si>
  <si>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</si>
  <si>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</si>
  <si>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</si>
  <si>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</si>
  <si>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</si>
  <si>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</si>
  <si>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</si>
  <si>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</si>
  <si>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Администрация МО Юрьев-Польский район</t>
  </si>
  <si>
    <t>Финансовое управление администрации МО Юрьев-Польский район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</si>
  <si>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</si>
  <si>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</si>
  <si>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</si>
  <si>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</si>
  <si>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недвижимого имущества МО  город Юрьев-Польский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</si>
  <si>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</si>
  <si>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</si>
  <si>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</si>
  <si>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город Юрьев-Польский и иным некоммерческим организациям (по ВР 600)</t>
  </si>
  <si>
    <t>0230</t>
  </si>
  <si>
    <t>обслуживание муниципального долга МО город Юрьев-Польский  (по ВР 700)</t>
  </si>
  <si>
    <t>0240</t>
  </si>
  <si>
    <t>Иные бюджетные ассигнования по ВР 800</t>
  </si>
  <si>
    <t>0250</t>
  </si>
  <si>
    <t>другие расходы</t>
  </si>
  <si>
    <t>0260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</si>
  <si>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</si>
  <si>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</si>
  <si>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</si>
  <si>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</si>
  <si>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</si>
  <si>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</si>
  <si>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город Юрьев-Польский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</si>
  <si>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</si>
  <si>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</si>
  <si>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</si>
  <si>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</si>
  <si>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</si>
  <si>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город  Юрьев-Польский -всего</t>
  </si>
  <si>
    <t>0600</t>
  </si>
  <si>
    <t xml:space="preserve">погашение муниципального внутреннего долга МО город Юрьев-Польский </t>
  </si>
  <si>
    <t>0610</t>
  </si>
  <si>
    <t>РЕЗУЛЬТАТ ОПЕРАЦИЙ (без операций по управлению средствами на едином счете  бюджета МО город  Юрьев-Польский) (стр.0300+стр.0500-стр.0600)</t>
  </si>
  <si>
    <t>0700</t>
  </si>
  <si>
    <t>Остатки на едином счете  бюджета МО город Юрьев-Польский   на начало периода (без средств от заимствования со счетов бюджетных учреждений)</t>
  </si>
  <si>
    <t>0800</t>
  </si>
  <si>
    <t>Остатки на едином счете  бюджета МО город Юрьев-Польский  на конец периода (без средств от заимствования со счетов бюджетных 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</si>
  <si>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</si>
  <si>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</si>
  <si>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</si>
  <si>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rPr>
        <b/>
        <sz val="12"/>
        <rFont val="Times New Roman"/>
        <family val="1"/>
      </rPr>
      <t xml:space="preserve">СПРАВОЧНО: </t>
    </r>
    <r>
      <rPr>
        <sz val="12"/>
        <rFont val="Times New Roman"/>
        <family val="1"/>
      </rPr>
      <t>Средства от заимствования со счетов бюджетных  учреждений (со счета 40601 на счет 40201)</t>
    </r>
  </si>
  <si>
    <t>1100</t>
  </si>
  <si>
    <t>Заместитель главы администрации муниципального образования Юрьев-Польский район, начальник финансового управления</t>
  </si>
  <si>
    <t>С. Е. Захаров</t>
  </si>
  <si>
    <t>Начальник отдела по составлению и организации исполнения бюджета городского поселения  финансового управления</t>
  </si>
  <si>
    <t>Г. А. Саржина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</si>
</sst>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%"/>
    <numFmt numFmtId="166" formatCode="\ * #,##0&quot;    &quot;;\-* #,##0&quot;    &quot;;\ * &quot;-    &quot;;\ @\ "/>
    <numFmt numFmtId="167" formatCode="@"/>
    <numFmt numFmtId="168" formatCode="\ * #,##0&quot;р. &quot;;\-* #,##0&quot;р. &quot;;\ * &quot;-р. &quot;;\ @\ "/>
    <numFmt numFmtId="169" formatCode="#,##0.0"/>
    <numFmt numFmtId="170" formatCode="\ * #,##0.00&quot;р. &quot;;\-* #,##0.00&quot;р. &quot;;\ * \-#&quot;р. &quot;;\ @\ "/>
    <numFmt numFmtId="171" formatCode="\ * #,##0.00&quot;    &quot;;\-* #,##0.00&quot;    &quot;;\ * \-#&quot;    &quot;;\ @\ "/>
  </numFmts>
  <fonts count="11">
    <font>
      <sz val="10"/>
      <name val="Arial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7" fillId="0" borderId="0" applyFill="0" applyBorder="0" applyAlignment="0" applyProtection="0"/>
    <xf numFmtId="166" fontId="7" fillId="0" borderId="0" applyFill="0" applyBorder="0" applyAlignment="0" applyProtection="0"/>
    <xf numFmtId="170" fontId="7" fillId="0" borderId="0" applyFill="0" applyBorder="0" applyAlignment="0" applyProtection="0"/>
    <xf numFmtId="168" fontId="7" fillId="0" borderId="0" applyFill="0" applyBorder="0" applyAlignment="0" applyProtection="0"/>
    <xf numFmtId="165" fontId="7" fillId="0" borderId="0" applyFill="0" applyBorder="0" applyAlignment="0" applyProtection="0"/>
    <xf numFmtId="164" fontId="0" fillId="0" borderId="0">
      <alignment/>
      <protection/>
    </xf>
    <xf numFmtId="164" fontId="5" fillId="0" borderId="1" applyNumberFormat="0" applyFill="0" applyAlignment="0" applyProtection="0"/>
    <xf numFmtId="164" fontId="6" fillId="0" borderId="0" applyNumberFormat="0" applyFill="0" applyBorder="0" applyAlignment="0" applyProtection="0"/>
  </cellStyleXfs>
  <cellXfs count="52">
    <xf numFmtId="164" fontId="0" fillId="0" borderId="0" xfId="0" applyAlignment="1">
      <alignment/>
    </xf>
    <xf numFmtId="164" fontId="0" fillId="0" borderId="0" xfId="0" applyFill="1" applyAlignment="1">
      <alignment vertical="center"/>
    </xf>
    <xf numFmtId="164" fontId="0" fillId="0" borderId="0" xfId="0" applyFill="1" applyAlignment="1">
      <alignment/>
    </xf>
    <xf numFmtId="164" fontId="1" fillId="0" borderId="0" xfId="0" applyFont="1" applyFill="1" applyAlignment="1">
      <alignment vertical="center"/>
    </xf>
    <xf numFmtId="164" fontId="1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Fill="1" applyAlignment="1">
      <alignment horizontal="center" vertical="center"/>
    </xf>
    <xf numFmtId="164" fontId="3" fillId="0" borderId="0" xfId="20" applyFont="1" applyFill="1" applyBorder="1" applyAlignment="1">
      <alignment horizontal="center" vertical="center"/>
      <protection/>
    </xf>
    <xf numFmtId="164" fontId="1" fillId="0" borderId="0" xfId="0" applyFont="1" applyFill="1" applyAlignment="1">
      <alignment vertical="top" wrapText="1"/>
    </xf>
    <xf numFmtId="164" fontId="2" fillId="0" borderId="0" xfId="20" applyFont="1" applyFill="1" applyAlignment="1">
      <alignment horizontal="left" vertical="center"/>
      <protection/>
    </xf>
    <xf numFmtId="164" fontId="1" fillId="0" borderId="0" xfId="0" applyFont="1" applyFill="1" applyAlignment="1">
      <alignment horizontal="left" vertical="top" wrapText="1"/>
    </xf>
    <xf numFmtId="164" fontId="2" fillId="0" borderId="0" xfId="20" applyFont="1" applyFill="1" applyAlignment="1">
      <alignment vertical="center"/>
      <protection/>
    </xf>
    <xf numFmtId="164" fontId="1" fillId="0" borderId="0" xfId="0" applyFont="1" applyFill="1" applyAlignment="1">
      <alignment vertical="center" wrapText="1"/>
    </xf>
    <xf numFmtId="164" fontId="2" fillId="0" borderId="0" xfId="20" applyFont="1" applyFill="1">
      <alignment/>
      <protection/>
    </xf>
    <xf numFmtId="164" fontId="4" fillId="0" borderId="2" xfId="0" applyFont="1" applyFill="1" applyBorder="1" applyAlignment="1">
      <alignment horizontal="center" vertical="center" wrapText="1"/>
    </xf>
    <xf numFmtId="164" fontId="4" fillId="0" borderId="2" xfId="21" applyNumberFormat="1" applyFont="1" applyFill="1" applyBorder="1" applyAlignment="1" applyProtection="1">
      <alignment horizontal="center" vertical="center" wrapText="1"/>
      <protection/>
    </xf>
    <xf numFmtId="164" fontId="4" fillId="0" borderId="2" xfId="22" applyNumberFormat="1" applyFont="1" applyFill="1" applyBorder="1" applyAlignment="1" applyProtection="1">
      <alignment horizontal="center" vertical="center" wrapText="1"/>
      <protection/>
    </xf>
    <xf numFmtId="164" fontId="4" fillId="0" borderId="2" xfId="22" applyNumberFormat="1" applyFont="1" applyFill="1" applyBorder="1" applyAlignment="1" applyProtection="1">
      <alignment horizontal="center" vertical="top" wrapText="1"/>
      <protection/>
    </xf>
    <xf numFmtId="164" fontId="4" fillId="0" borderId="2" xfId="19" applyNumberFormat="1" applyFont="1" applyFill="1" applyBorder="1" applyAlignment="1" applyProtection="1">
      <alignment horizontal="left" vertical="center" wrapText="1"/>
      <protection/>
    </xf>
    <xf numFmtId="167" fontId="4" fillId="0" borderId="2" xfId="16" applyNumberFormat="1" applyFont="1" applyFill="1" applyBorder="1" applyAlignment="1" applyProtection="1">
      <alignment horizontal="center" vertical="top" wrapText="1"/>
      <protection/>
    </xf>
    <xf numFmtId="169" fontId="3" fillId="0" borderId="2" xfId="18" applyNumberFormat="1" applyFont="1" applyFill="1" applyBorder="1" applyAlignment="1" applyProtection="1">
      <alignment horizontal="right" vertical="top" wrapText="1"/>
      <protection/>
    </xf>
    <xf numFmtId="164" fontId="8" fillId="0" borderId="2" xfId="19" applyNumberFormat="1" applyFont="1" applyFill="1" applyBorder="1" applyAlignment="1" applyProtection="1">
      <alignment horizontal="left" vertical="center" wrapText="1"/>
      <protection/>
    </xf>
    <xf numFmtId="169" fontId="3" fillId="0" borderId="2" xfId="16" applyNumberFormat="1" applyFont="1" applyFill="1" applyBorder="1" applyAlignment="1" applyProtection="1">
      <alignment horizontal="right" vertical="top" wrapText="1"/>
      <protection/>
    </xf>
    <xf numFmtId="169" fontId="2" fillId="0" borderId="2" xfId="16" applyNumberFormat="1" applyFont="1" applyFill="1" applyBorder="1" applyAlignment="1" applyProtection="1">
      <alignment horizontal="right" vertical="top" wrapText="1"/>
      <protection/>
    </xf>
    <xf numFmtId="169" fontId="2" fillId="0" borderId="2" xfId="18" applyNumberFormat="1" applyFont="1" applyFill="1" applyBorder="1" applyAlignment="1" applyProtection="1">
      <alignment horizontal="right" vertical="top" wrapText="1"/>
      <protection/>
    </xf>
    <xf numFmtId="168" fontId="8" fillId="0" borderId="2" xfId="18" applyFont="1" applyFill="1" applyBorder="1" applyAlignment="1" applyProtection="1">
      <alignment horizontal="left" vertical="center" wrapText="1"/>
      <protection/>
    </xf>
    <xf numFmtId="167" fontId="8" fillId="0" borderId="2" xfId="16" applyNumberFormat="1" applyFont="1" applyFill="1" applyBorder="1" applyAlignment="1" applyProtection="1">
      <alignment horizontal="center" vertical="top" wrapText="1"/>
      <protection/>
    </xf>
    <xf numFmtId="169" fontId="2" fillId="0" borderId="2" xfId="0" applyNumberFormat="1" applyFont="1" applyFill="1" applyBorder="1" applyAlignment="1">
      <alignment vertical="top"/>
    </xf>
    <xf numFmtId="168" fontId="4" fillId="0" borderId="2" xfId="18" applyFont="1" applyFill="1" applyBorder="1" applyAlignment="1" applyProtection="1">
      <alignment horizontal="left" vertical="center" wrapText="1"/>
      <protection/>
    </xf>
    <xf numFmtId="169" fontId="2" fillId="0" borderId="2" xfId="16" applyNumberFormat="1" applyFont="1" applyFill="1" applyBorder="1" applyAlignment="1" applyProtection="1">
      <alignment vertical="top" wrapText="1"/>
      <protection/>
    </xf>
    <xf numFmtId="164" fontId="8" fillId="0" borderId="2" xfId="17" applyNumberFormat="1" applyFont="1" applyFill="1" applyBorder="1" applyAlignment="1" applyProtection="1">
      <alignment horizontal="left" vertical="center" wrapText="1"/>
      <protection/>
    </xf>
    <xf numFmtId="169" fontId="2" fillId="0" borderId="2" xfId="15" applyNumberFormat="1" applyFont="1" applyFill="1" applyBorder="1" applyAlignment="1" applyProtection="1">
      <alignment horizontal="right" vertical="top" wrapText="1"/>
      <protection/>
    </xf>
    <xf numFmtId="164" fontId="9" fillId="0" borderId="0" xfId="0" applyFont="1" applyFill="1" applyAlignment="1">
      <alignment vertical="top" wrapText="1"/>
    </xf>
    <xf numFmtId="164" fontId="9" fillId="0" borderId="0" xfId="0" applyFont="1" applyFill="1" applyAlignment="1">
      <alignment/>
    </xf>
    <xf numFmtId="164" fontId="10" fillId="0" borderId="0" xfId="0" applyFont="1" applyFill="1" applyAlignment="1">
      <alignment/>
    </xf>
    <xf numFmtId="164" fontId="4" fillId="0" borderId="2" xfId="21" applyNumberFormat="1" applyFont="1" applyFill="1" applyBorder="1" applyAlignment="1" applyProtection="1">
      <alignment horizontal="left" vertical="center" wrapText="1"/>
      <protection/>
    </xf>
    <xf numFmtId="164" fontId="3" fillId="0" borderId="2" xfId="0" applyFont="1" applyFill="1" applyBorder="1" applyAlignment="1">
      <alignment vertical="center" wrapText="1"/>
    </xf>
    <xf numFmtId="164" fontId="3" fillId="0" borderId="0" xfId="0" applyFont="1" applyFill="1" applyBorder="1" applyAlignment="1">
      <alignment vertical="center" wrapText="1"/>
    </xf>
    <xf numFmtId="167" fontId="4" fillId="0" borderId="0" xfId="16" applyNumberFormat="1" applyFont="1" applyFill="1" applyBorder="1" applyAlignment="1" applyProtection="1">
      <alignment horizontal="center" vertical="top" wrapText="1"/>
      <protection/>
    </xf>
    <xf numFmtId="169" fontId="2" fillId="0" borderId="0" xfId="16" applyNumberFormat="1" applyFont="1" applyFill="1" applyBorder="1" applyAlignment="1" applyProtection="1">
      <alignment horizontal="right" vertical="top" wrapText="1"/>
      <protection/>
    </xf>
    <xf numFmtId="169" fontId="3" fillId="0" borderId="0" xfId="16" applyNumberFormat="1" applyFont="1" applyFill="1" applyBorder="1" applyAlignment="1" applyProtection="1">
      <alignment horizontal="right" vertical="top" wrapText="1"/>
      <protection/>
    </xf>
    <xf numFmtId="169" fontId="3" fillId="0" borderId="0" xfId="18" applyNumberFormat="1" applyFont="1" applyFill="1" applyBorder="1" applyAlignment="1" applyProtection="1">
      <alignment horizontal="right" vertical="top" wrapText="1"/>
      <protection/>
    </xf>
    <xf numFmtId="164" fontId="8" fillId="0" borderId="0" xfId="0" applyFont="1" applyFill="1" applyAlignment="1">
      <alignment vertical="center" wrapText="1"/>
    </xf>
    <xf numFmtId="164" fontId="2" fillId="0" borderId="0" xfId="20" applyFont="1" applyFill="1" applyBorder="1" applyAlignment="1">
      <alignment wrapText="1"/>
      <protection/>
    </xf>
    <xf numFmtId="164" fontId="2" fillId="0" borderId="0" xfId="20" applyFont="1" applyFill="1" applyAlignment="1">
      <alignment horizontal="center"/>
      <protection/>
    </xf>
    <xf numFmtId="164" fontId="8" fillId="0" borderId="0" xfId="0" applyFont="1" applyFill="1" applyAlignment="1">
      <alignment vertical="top" wrapText="1"/>
    </xf>
    <xf numFmtId="169" fontId="8" fillId="0" borderId="0" xfId="0" applyNumberFormat="1" applyFont="1" applyFill="1" applyAlignment="1">
      <alignment vertical="top" wrapText="1"/>
    </xf>
    <xf numFmtId="164" fontId="8" fillId="0" borderId="0" xfId="0" applyFont="1" applyFill="1" applyBorder="1" applyAlignment="1">
      <alignment horizontal="center" wrapText="1"/>
    </xf>
    <xf numFmtId="164" fontId="8" fillId="0" borderId="0" xfId="0" applyFont="1" applyFill="1" applyAlignment="1">
      <alignment wrapText="1"/>
    </xf>
    <xf numFmtId="164" fontId="2" fillId="0" borderId="0" xfId="0" applyFont="1" applyFill="1" applyBorder="1" applyAlignment="1">
      <alignment wrapText="1"/>
    </xf>
    <xf numFmtId="169" fontId="1" fillId="0" borderId="0" xfId="0" applyNumberFormat="1" applyFont="1" applyFill="1" applyAlignment="1">
      <alignment vertical="top" wrapText="1"/>
    </xf>
    <xf numFmtId="164" fontId="2" fillId="0" borderId="0" xfId="0" applyFont="1" applyFill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  <cellStyle name="Excel_BuiltIn_Заголовок 1 1" xfId="21"/>
    <cellStyle name="Excel_BuiltIn_Название 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L5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8.421875" style="1" customWidth="1"/>
    <col min="2" max="2" width="5.57421875" style="2" customWidth="1"/>
    <col min="3" max="3" width="13.00390625" style="2" customWidth="1"/>
    <col min="4" max="4" width="12.7109375" style="2" customWidth="1"/>
    <col min="5" max="5" width="10.421875" style="2" customWidth="1"/>
    <col min="6" max="6" width="10.28125" style="2" customWidth="1"/>
    <col min="7" max="8" width="11.28125" style="2" customWidth="1"/>
    <col min="9" max="10" width="11.57421875" style="2" customWidth="1"/>
    <col min="11" max="11" width="12.00390625" style="2" customWidth="1"/>
    <col min="12" max="12" width="11.421875" style="2" customWidth="1"/>
    <col min="13" max="13" width="10.28125" style="2" customWidth="1"/>
    <col min="14" max="14" width="10.421875" style="2" customWidth="1"/>
    <col min="15" max="15" width="10.8515625" style="2" customWidth="1"/>
    <col min="16" max="16" width="13.28125" style="2" hidden="1" customWidth="1"/>
    <col min="17" max="17" width="11.57421875" style="2" customWidth="1"/>
    <col min="18" max="18" width="10.7109375" style="2" customWidth="1"/>
    <col min="19" max="19" width="11.28125" style="2" customWidth="1"/>
    <col min="20" max="20" width="10.57421875" style="2" customWidth="1"/>
    <col min="21" max="21" width="10.421875" style="2" customWidth="1"/>
    <col min="22" max="22" width="11.28125" style="2" customWidth="1"/>
    <col min="23" max="64" width="9.00390625" style="2" customWidth="1"/>
  </cols>
  <sheetData>
    <row r="1" spans="1:23" ht="16.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5"/>
      <c r="S1" s="6"/>
      <c r="T1" s="6"/>
      <c r="U1" s="6"/>
      <c r="V1" s="4"/>
      <c r="W1" s="4"/>
    </row>
    <row r="2" spans="1:23" ht="16.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  <c r="W2" s="4"/>
    </row>
    <row r="3" spans="1:23" ht="16.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8"/>
      <c r="W3" s="4"/>
    </row>
    <row r="4" spans="1:23" ht="16.5">
      <c r="A4" s="9" t="s">
        <v>2</v>
      </c>
      <c r="B4" s="10"/>
      <c r="C4" s="10"/>
      <c r="D4" s="10"/>
      <c r="E4" s="4"/>
      <c r="F4" s="4"/>
      <c r="G4" s="4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4"/>
    </row>
    <row r="5" spans="1:23" ht="16.5">
      <c r="A5" s="11" t="s">
        <v>3</v>
      </c>
      <c r="B5" s="8"/>
      <c r="C5" s="8"/>
      <c r="D5" s="4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4"/>
    </row>
    <row r="6" spans="1:23" ht="16.5">
      <c r="A6" s="12"/>
      <c r="B6" s="8"/>
      <c r="C6" s="8"/>
      <c r="D6" s="13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4"/>
    </row>
    <row r="7" spans="1:23" ht="16.5" customHeight="1">
      <c r="A7" s="14" t="s">
        <v>4</v>
      </c>
      <c r="B7" s="14" t="s">
        <v>5</v>
      </c>
      <c r="C7" s="14" t="s">
        <v>6</v>
      </c>
      <c r="D7" s="14" t="s">
        <v>7</v>
      </c>
      <c r="E7" s="14" t="s">
        <v>8</v>
      </c>
      <c r="F7" s="14"/>
      <c r="G7" s="14"/>
      <c r="H7" s="14" t="s">
        <v>9</v>
      </c>
      <c r="I7" s="14" t="s">
        <v>10</v>
      </c>
      <c r="J7" s="14"/>
      <c r="K7" s="14"/>
      <c r="L7" s="14" t="s">
        <v>11</v>
      </c>
      <c r="M7" s="14" t="s">
        <v>12</v>
      </c>
      <c r="N7" s="14"/>
      <c r="O7" s="14"/>
      <c r="P7" s="14"/>
      <c r="Q7" s="14" t="s">
        <v>13</v>
      </c>
      <c r="R7" s="14" t="s">
        <v>14</v>
      </c>
      <c r="S7" s="14"/>
      <c r="T7" s="14"/>
      <c r="U7" s="14" t="s">
        <v>15</v>
      </c>
      <c r="V7" s="8"/>
      <c r="W7" s="4"/>
    </row>
    <row r="8" spans="1:23" ht="16.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8"/>
      <c r="W8" s="4"/>
    </row>
    <row r="9" spans="1:23" ht="17.25">
      <c r="A9" s="14"/>
      <c r="B9" s="14"/>
      <c r="C9" s="14"/>
      <c r="D9" s="14"/>
      <c r="E9" s="15" t="s">
        <v>16</v>
      </c>
      <c r="F9" s="15" t="s">
        <v>17</v>
      </c>
      <c r="G9" s="15" t="s">
        <v>18</v>
      </c>
      <c r="H9" s="14"/>
      <c r="I9" s="15" t="s">
        <v>19</v>
      </c>
      <c r="J9" s="15" t="s">
        <v>20</v>
      </c>
      <c r="K9" s="15" t="s">
        <v>21</v>
      </c>
      <c r="L9" s="14"/>
      <c r="M9" s="15" t="s">
        <v>22</v>
      </c>
      <c r="N9" s="15" t="s">
        <v>23</v>
      </c>
      <c r="O9" s="15" t="s">
        <v>24</v>
      </c>
      <c r="P9" s="15"/>
      <c r="Q9" s="14"/>
      <c r="R9" s="15" t="s">
        <v>25</v>
      </c>
      <c r="S9" s="15" t="s">
        <v>26</v>
      </c>
      <c r="T9" s="15" t="s">
        <v>27</v>
      </c>
      <c r="U9" s="14"/>
      <c r="V9" s="8"/>
      <c r="W9" s="4"/>
    </row>
    <row r="10" spans="1:23" ht="17.25">
      <c r="A10" s="16" t="s">
        <v>28</v>
      </c>
      <c r="B10" s="17" t="s">
        <v>29</v>
      </c>
      <c r="C10" s="17" t="s">
        <v>30</v>
      </c>
      <c r="D10" s="17">
        <v>4</v>
      </c>
      <c r="E10" s="17" t="s">
        <v>31</v>
      </c>
      <c r="F10" s="17" t="s">
        <v>32</v>
      </c>
      <c r="G10" s="17" t="s">
        <v>33</v>
      </c>
      <c r="H10" s="17" t="s">
        <v>34</v>
      </c>
      <c r="I10" s="17" t="s">
        <v>35</v>
      </c>
      <c r="J10" s="17" t="s">
        <v>36</v>
      </c>
      <c r="K10" s="17" t="s">
        <v>37</v>
      </c>
      <c r="L10" s="17" t="s">
        <v>38</v>
      </c>
      <c r="M10" s="17" t="s">
        <v>39</v>
      </c>
      <c r="N10" s="17" t="s">
        <v>40</v>
      </c>
      <c r="O10" s="17" t="s">
        <v>41</v>
      </c>
      <c r="P10" s="17"/>
      <c r="Q10" s="17" t="s">
        <v>42</v>
      </c>
      <c r="R10" s="17" t="s">
        <v>43</v>
      </c>
      <c r="S10" s="17" t="s">
        <v>44</v>
      </c>
      <c r="T10" s="17" t="s">
        <v>45</v>
      </c>
      <c r="U10" s="17" t="s">
        <v>46</v>
      </c>
      <c r="V10" s="8"/>
      <c r="W10" s="4"/>
    </row>
    <row r="11" spans="1:23" ht="45.75">
      <c r="A11" s="18" t="s">
        <v>47</v>
      </c>
      <c r="B11" s="19" t="s">
        <v>48</v>
      </c>
      <c r="C11" s="20">
        <f>C13+C16</f>
        <v>201886.59999999998</v>
      </c>
      <c r="D11" s="20">
        <f>H11+L11+Q11+U11</f>
        <v>204240.40000000002</v>
      </c>
      <c r="E11" s="20">
        <f>E13+E16</f>
        <v>4404</v>
      </c>
      <c r="F11" s="20">
        <f>F13+F16</f>
        <v>10963.7</v>
      </c>
      <c r="G11" s="20">
        <f>G13+G16</f>
        <v>15136.1</v>
      </c>
      <c r="H11" s="20">
        <f>H13+H16</f>
        <v>30503.800000000003</v>
      </c>
      <c r="I11" s="20">
        <f>I13+I16</f>
        <v>13627.2</v>
      </c>
      <c r="J11" s="20">
        <f>J13+J16</f>
        <v>7728.8</v>
      </c>
      <c r="K11" s="20">
        <f>K13+K16</f>
        <v>20269.4</v>
      </c>
      <c r="L11" s="20">
        <f>L13+L16</f>
        <v>41625.399999999994</v>
      </c>
      <c r="M11" s="20">
        <f>M13+M16</f>
        <v>14288.5</v>
      </c>
      <c r="N11" s="20">
        <f>N13+N16</f>
        <v>22339.299999999996</v>
      </c>
      <c r="O11" s="20">
        <f>O13+O16</f>
        <v>14922.599999999999</v>
      </c>
      <c r="P11" s="20">
        <f>P13+P16</f>
        <v>0</v>
      </c>
      <c r="Q11" s="20">
        <f>Q13+Q16</f>
        <v>51550.4</v>
      </c>
      <c r="R11" s="20">
        <f>R13+R16</f>
        <v>20814.199999999997</v>
      </c>
      <c r="S11" s="20">
        <f>S13+S16</f>
        <v>37609.7</v>
      </c>
      <c r="T11" s="20">
        <f>T13+T16</f>
        <v>22136.9</v>
      </c>
      <c r="U11" s="20">
        <f>U13+U16</f>
        <v>80560.8</v>
      </c>
      <c r="V11" s="8"/>
      <c r="W11" s="4"/>
    </row>
    <row r="12" spans="1:23" ht="17.25">
      <c r="A12" s="21" t="s">
        <v>49</v>
      </c>
      <c r="B12" s="19"/>
      <c r="C12" s="20"/>
      <c r="D12" s="22"/>
      <c r="E12" s="23"/>
      <c r="F12" s="23"/>
      <c r="G12" s="23"/>
      <c r="H12" s="22"/>
      <c r="I12" s="24"/>
      <c r="J12" s="24"/>
      <c r="K12" s="24"/>
      <c r="L12" s="22"/>
      <c r="M12" s="24"/>
      <c r="N12" s="24"/>
      <c r="O12" s="24"/>
      <c r="P12" s="24"/>
      <c r="Q12" s="22"/>
      <c r="R12" s="24"/>
      <c r="S12" s="24"/>
      <c r="T12" s="24"/>
      <c r="U12" s="22"/>
      <c r="V12" s="8"/>
      <c r="W12" s="4"/>
    </row>
    <row r="13" spans="1:23" ht="27.75">
      <c r="A13" s="25" t="s">
        <v>50</v>
      </c>
      <c r="B13" s="26" t="s">
        <v>51</v>
      </c>
      <c r="C13" s="22">
        <f>C14+C15</f>
        <v>80192</v>
      </c>
      <c r="D13" s="22">
        <f>D14+D15</f>
        <v>84237.4</v>
      </c>
      <c r="E13" s="22">
        <f>E14+E15</f>
        <v>3347</v>
      </c>
      <c r="F13" s="22">
        <f>F14+F15</f>
        <v>5821.5</v>
      </c>
      <c r="G13" s="22">
        <f>G14+G15</f>
        <v>6166.1</v>
      </c>
      <c r="H13" s="22">
        <f>H14+H15</f>
        <v>15334.6</v>
      </c>
      <c r="I13" s="22">
        <f>I14+I15</f>
        <v>6600.4</v>
      </c>
      <c r="J13" s="22">
        <f>J14+J15</f>
        <v>4195.3</v>
      </c>
      <c r="K13" s="22">
        <f>K14+K15</f>
        <v>7082.4</v>
      </c>
      <c r="L13" s="22">
        <f>L14+L15</f>
        <v>17878.1</v>
      </c>
      <c r="M13" s="22">
        <f>M14+M15</f>
        <v>7314.299999999999</v>
      </c>
      <c r="N13" s="22">
        <f>N14+N15</f>
        <v>4321.4</v>
      </c>
      <c r="O13" s="22">
        <f>O14+O15</f>
        <v>5236.7</v>
      </c>
      <c r="P13" s="22">
        <f>P14+P15</f>
        <v>0</v>
      </c>
      <c r="Q13" s="22">
        <f>Q14+Q15</f>
        <v>16872.4</v>
      </c>
      <c r="R13" s="22">
        <f>R14+R15</f>
        <v>9049.8</v>
      </c>
      <c r="S13" s="22">
        <f>S14+S15</f>
        <v>13308.7</v>
      </c>
      <c r="T13" s="22">
        <f>T14+T15</f>
        <v>11793.800000000001</v>
      </c>
      <c r="U13" s="22">
        <f>U14+U15</f>
        <v>34152.3</v>
      </c>
      <c r="V13" s="8"/>
      <c r="W13" s="4"/>
    </row>
    <row r="14" spans="1:23" ht="31.5">
      <c r="A14" s="25" t="s">
        <v>52</v>
      </c>
      <c r="B14" s="26"/>
      <c r="C14" s="23">
        <v>15127</v>
      </c>
      <c r="D14" s="23">
        <f aca="true" t="shared" si="0" ref="D14:D15">H14+L14+Q14+U14</f>
        <v>15915.5</v>
      </c>
      <c r="E14" s="23">
        <v>1164.1</v>
      </c>
      <c r="F14" s="23">
        <v>1008.7</v>
      </c>
      <c r="G14" s="23">
        <v>1564.3</v>
      </c>
      <c r="H14" s="23">
        <f aca="true" t="shared" si="1" ref="H14:H15">E14+F14+G14</f>
        <v>3737.1000000000004</v>
      </c>
      <c r="I14" s="23">
        <v>706</v>
      </c>
      <c r="J14" s="23">
        <v>1167.4</v>
      </c>
      <c r="K14" s="23">
        <v>3346.2</v>
      </c>
      <c r="L14" s="23">
        <f aca="true" t="shared" si="2" ref="L14:L15">I14+J14+K14</f>
        <v>5219.6</v>
      </c>
      <c r="M14" s="23">
        <v>1391.6</v>
      </c>
      <c r="N14" s="23">
        <v>799.4</v>
      </c>
      <c r="O14" s="23">
        <v>984.5</v>
      </c>
      <c r="P14" s="23"/>
      <c r="Q14" s="23">
        <f aca="true" t="shared" si="3" ref="Q14:Q15">M14+N14+O14</f>
        <v>3175.5</v>
      </c>
      <c r="R14" s="23">
        <v>784.4</v>
      </c>
      <c r="S14" s="23">
        <v>1399.7</v>
      </c>
      <c r="T14" s="23">
        <v>1599.2</v>
      </c>
      <c r="U14" s="23">
        <f aca="true" t="shared" si="4" ref="U14:U15">R14+S14+T14</f>
        <v>3783.3</v>
      </c>
      <c r="V14" s="8"/>
      <c r="W14" s="4"/>
    </row>
    <row r="15" spans="1:23" ht="40.5">
      <c r="A15" s="25" t="s">
        <v>53</v>
      </c>
      <c r="B15" s="26"/>
      <c r="C15" s="23">
        <v>65065</v>
      </c>
      <c r="D15" s="23">
        <f t="shared" si="0"/>
        <v>68321.9</v>
      </c>
      <c r="E15" s="23">
        <v>2182.9</v>
      </c>
      <c r="F15" s="23">
        <v>4812.8</v>
      </c>
      <c r="G15" s="23">
        <v>4601.8</v>
      </c>
      <c r="H15" s="23">
        <f t="shared" si="1"/>
        <v>11597.5</v>
      </c>
      <c r="I15" s="23">
        <v>5894.4</v>
      </c>
      <c r="J15" s="23">
        <v>3027.9</v>
      </c>
      <c r="K15" s="23">
        <v>3736.2</v>
      </c>
      <c r="L15" s="23">
        <f t="shared" si="2"/>
        <v>12658.5</v>
      </c>
      <c r="M15" s="23">
        <v>5922.7</v>
      </c>
      <c r="N15" s="23">
        <v>3522</v>
      </c>
      <c r="O15" s="23">
        <v>4252.2</v>
      </c>
      <c r="P15" s="23"/>
      <c r="Q15" s="23">
        <f t="shared" si="3"/>
        <v>13696.900000000001</v>
      </c>
      <c r="R15" s="23">
        <v>8265.4</v>
      </c>
      <c r="S15" s="23">
        <v>11909</v>
      </c>
      <c r="T15" s="23">
        <v>10194.6</v>
      </c>
      <c r="U15" s="23">
        <f t="shared" si="4"/>
        <v>30369</v>
      </c>
      <c r="V15" s="8"/>
      <c r="W15" s="4"/>
    </row>
    <row r="16" spans="1:23" ht="17.25">
      <c r="A16" s="25" t="s">
        <v>54</v>
      </c>
      <c r="B16" s="26" t="s">
        <v>55</v>
      </c>
      <c r="C16" s="22">
        <f>C17+C18</f>
        <v>121694.59999999999</v>
      </c>
      <c r="D16" s="22">
        <f>D18+D17</f>
        <v>120003</v>
      </c>
      <c r="E16" s="22">
        <f>E18+E17</f>
        <v>1057</v>
      </c>
      <c r="F16" s="22">
        <f>F18+F17</f>
        <v>5142.2</v>
      </c>
      <c r="G16" s="22">
        <f>G18+G17</f>
        <v>8970</v>
      </c>
      <c r="H16" s="22">
        <f>H18+H17</f>
        <v>15169.2</v>
      </c>
      <c r="I16" s="22">
        <f>I18+I17</f>
        <v>7026.8</v>
      </c>
      <c r="J16" s="22">
        <f>J18+J17</f>
        <v>3533.5</v>
      </c>
      <c r="K16" s="22">
        <f>K18+K17</f>
        <v>13187</v>
      </c>
      <c r="L16" s="22">
        <f>L18+L17</f>
        <v>23747.3</v>
      </c>
      <c r="M16" s="22">
        <f>M18+M17</f>
        <v>6974.2</v>
      </c>
      <c r="N16" s="22">
        <f>N18+N17</f>
        <v>18017.899999999998</v>
      </c>
      <c r="O16" s="22">
        <f>O18+O17</f>
        <v>9685.9</v>
      </c>
      <c r="P16" s="22">
        <f>P18+P17</f>
        <v>0</v>
      </c>
      <c r="Q16" s="22">
        <f>Q18+Q17</f>
        <v>34678</v>
      </c>
      <c r="R16" s="22">
        <f>R18+R17</f>
        <v>11764.4</v>
      </c>
      <c r="S16" s="22">
        <f>S18+S17</f>
        <v>24301</v>
      </c>
      <c r="T16" s="22">
        <f>T18+T17</f>
        <v>10343.1</v>
      </c>
      <c r="U16" s="22">
        <f>U18+U17</f>
        <v>46408.5</v>
      </c>
      <c r="V16" s="8"/>
      <c r="W16" s="4"/>
    </row>
    <row r="17" spans="1:23" ht="31.5">
      <c r="A17" s="25" t="s">
        <v>52</v>
      </c>
      <c r="B17" s="26"/>
      <c r="C17" s="23">
        <v>47209.2</v>
      </c>
      <c r="D17" s="23">
        <f aca="true" t="shared" si="5" ref="D17:D18">H17+L17+Q17+U17</f>
        <v>45517.6</v>
      </c>
      <c r="E17" s="23">
        <v>-644</v>
      </c>
      <c r="F17" s="23">
        <v>1047.6</v>
      </c>
      <c r="G17" s="23">
        <v>1047.6</v>
      </c>
      <c r="H17" s="23">
        <f aca="true" t="shared" si="6" ref="H17:H18">E17+F17+G17</f>
        <v>1451.1999999999998</v>
      </c>
      <c r="I17" s="23">
        <v>2095.2</v>
      </c>
      <c r="J17" s="23">
        <v>0</v>
      </c>
      <c r="K17" s="23">
        <v>7000.4</v>
      </c>
      <c r="L17" s="23">
        <f aca="true" t="shared" si="7" ref="L17:L18">I17+J17+K17</f>
        <v>9095.599999999999</v>
      </c>
      <c r="M17" s="23">
        <v>2436.3</v>
      </c>
      <c r="N17" s="23">
        <v>1467.8</v>
      </c>
      <c r="O17" s="23">
        <v>2733.1</v>
      </c>
      <c r="P17" s="23"/>
      <c r="Q17" s="23">
        <f aca="true" t="shared" si="8" ref="Q17:Q18">M17+N17+O17</f>
        <v>6637.200000000001</v>
      </c>
      <c r="R17" s="23">
        <v>0</v>
      </c>
      <c r="S17" s="23">
        <v>23984</v>
      </c>
      <c r="T17" s="23">
        <v>4349.6</v>
      </c>
      <c r="U17" s="23">
        <f aca="true" t="shared" si="9" ref="U17:U18">R17+S17+T17</f>
        <v>28333.6</v>
      </c>
      <c r="V17" s="8"/>
      <c r="W17" s="4"/>
    </row>
    <row r="18" spans="1:23" ht="45.75">
      <c r="A18" s="25" t="s">
        <v>53</v>
      </c>
      <c r="B18" s="26"/>
      <c r="C18" s="23">
        <f>D18</f>
        <v>74485.4</v>
      </c>
      <c r="D18" s="23">
        <f t="shared" si="5"/>
        <v>74485.4</v>
      </c>
      <c r="E18" s="27">
        <v>1701</v>
      </c>
      <c r="F18" s="27">
        <v>4094.6</v>
      </c>
      <c r="G18" s="27">
        <v>7922.4</v>
      </c>
      <c r="H18" s="23">
        <f t="shared" si="6"/>
        <v>13718</v>
      </c>
      <c r="I18" s="23">
        <v>4931.6</v>
      </c>
      <c r="J18" s="23">
        <v>3533.5</v>
      </c>
      <c r="K18" s="23">
        <v>6186.6</v>
      </c>
      <c r="L18" s="23">
        <f t="shared" si="7"/>
        <v>14651.7</v>
      </c>
      <c r="M18" s="23">
        <v>4537.9</v>
      </c>
      <c r="N18" s="23">
        <v>16550.1</v>
      </c>
      <c r="O18" s="23">
        <v>6952.8</v>
      </c>
      <c r="P18" s="23"/>
      <c r="Q18" s="23">
        <f t="shared" si="8"/>
        <v>28040.8</v>
      </c>
      <c r="R18" s="23">
        <v>11764.4</v>
      </c>
      <c r="S18" s="23">
        <v>317</v>
      </c>
      <c r="T18" s="23">
        <v>5993.5</v>
      </c>
      <c r="U18" s="23">
        <f t="shared" si="9"/>
        <v>18074.9</v>
      </c>
      <c r="V18" s="8"/>
      <c r="W18" s="4"/>
    </row>
    <row r="19" spans="1:23" ht="31.5">
      <c r="A19" s="28" t="s">
        <v>56</v>
      </c>
      <c r="B19" s="19" t="s">
        <v>57</v>
      </c>
      <c r="C19" s="22">
        <f>C21+C23+C25+C27+C31+C29</f>
        <v>204364.40000000002</v>
      </c>
      <c r="D19" s="22">
        <f>D21+D23+D25+D27+D31+D29</f>
        <v>201983.7</v>
      </c>
      <c r="E19" s="22">
        <f>E21+E23+E25+E27+E31+E29</f>
        <v>6267.5</v>
      </c>
      <c r="F19" s="22">
        <f>F21+F23+F25+F27+F31+F29</f>
        <v>13418.1</v>
      </c>
      <c r="G19" s="22">
        <f>G21+G23+G25+G27+G31+G29</f>
        <v>12042.2</v>
      </c>
      <c r="H19" s="22">
        <f>H21+H23+H25+H27+H31+H29</f>
        <v>31727.800000000003</v>
      </c>
      <c r="I19" s="22">
        <f>I21+I23+I25+I27+I31+I29</f>
        <v>14462.4</v>
      </c>
      <c r="J19" s="22">
        <f>J21+J23+J25+J27+J31+J29</f>
        <v>9833.3</v>
      </c>
      <c r="K19" s="22">
        <f>K21+K23+K25+K27+K31+K29</f>
        <v>17418.1</v>
      </c>
      <c r="L19" s="22">
        <f>L21+L23+L25+L27+L31+L29</f>
        <v>41713.799999999996</v>
      </c>
      <c r="M19" s="22">
        <f>M21+M23+M25+M27+M31+M29</f>
        <v>13742.599999999999</v>
      </c>
      <c r="N19" s="22">
        <f>N21+N23+N25+N27+N31+N29</f>
        <v>20003.100000000002</v>
      </c>
      <c r="O19" s="22">
        <f>O21+O23+O25+O27+O31+O29</f>
        <v>19406.7</v>
      </c>
      <c r="P19" s="22">
        <f>P21+P23+P25+P27+P31+P29</f>
        <v>0</v>
      </c>
      <c r="Q19" s="22">
        <f>Q21+Q23+Q25+Q27+Q31+Q29</f>
        <v>53152.40000000001</v>
      </c>
      <c r="R19" s="22">
        <f>R21+R23+R25+R27+R31+R29</f>
        <v>15281.9</v>
      </c>
      <c r="S19" s="22">
        <f>S21+S23+S25+S27+S31+S29</f>
        <v>38611.399999999994</v>
      </c>
      <c r="T19" s="22">
        <f>T21+T23+T25+T27+T31+T29</f>
        <v>21496.4</v>
      </c>
      <c r="U19" s="22">
        <f>U21+U23+U25+U27+U31+U29</f>
        <v>75389.70000000001</v>
      </c>
      <c r="V19" s="8"/>
      <c r="W19" s="4"/>
    </row>
    <row r="20" spans="1:23" ht="17.25">
      <c r="A20" s="21" t="s">
        <v>49</v>
      </c>
      <c r="B20" s="19"/>
      <c r="C20" s="23"/>
      <c r="D20" s="22"/>
      <c r="E20" s="23"/>
      <c r="F20" s="23"/>
      <c r="G20" s="23"/>
      <c r="H20" s="22"/>
      <c r="I20" s="23"/>
      <c r="J20" s="23"/>
      <c r="K20" s="23"/>
      <c r="L20" s="22"/>
      <c r="M20" s="23"/>
      <c r="N20" s="23"/>
      <c r="O20" s="23"/>
      <c r="P20" s="23"/>
      <c r="Q20" s="22"/>
      <c r="R20" s="23"/>
      <c r="S20" s="23"/>
      <c r="T20" s="23"/>
      <c r="U20" s="22"/>
      <c r="V20" s="8"/>
      <c r="W20" s="4"/>
    </row>
    <row r="21" spans="1:23" ht="73.5">
      <c r="A21" s="25" t="s">
        <v>58</v>
      </c>
      <c r="B21" s="26" t="s">
        <v>59</v>
      </c>
      <c r="C21" s="23">
        <f>C22</f>
        <v>0</v>
      </c>
      <c r="D21" s="22">
        <f>D22</f>
        <v>0</v>
      </c>
      <c r="E21" s="22">
        <f>E22</f>
        <v>0</v>
      </c>
      <c r="F21" s="22">
        <f>F22</f>
        <v>0</v>
      </c>
      <c r="G21" s="22">
        <f>G22</f>
        <v>0</v>
      </c>
      <c r="H21" s="22">
        <f>H22</f>
        <v>0</v>
      </c>
      <c r="I21" s="22">
        <f>I22</f>
        <v>0</v>
      </c>
      <c r="J21" s="22">
        <f>J22</f>
        <v>0</v>
      </c>
      <c r="K21" s="22">
        <f>K22</f>
        <v>0</v>
      </c>
      <c r="L21" s="22">
        <f>L22</f>
        <v>0</v>
      </c>
      <c r="M21" s="22">
        <f>M22</f>
        <v>0</v>
      </c>
      <c r="N21" s="22">
        <f>N22</f>
        <v>0</v>
      </c>
      <c r="O21" s="22">
        <f>O22</f>
        <v>0</v>
      </c>
      <c r="P21" s="22">
        <f>P22</f>
        <v>0</v>
      </c>
      <c r="Q21" s="22">
        <f>Q22</f>
        <v>0</v>
      </c>
      <c r="R21" s="22">
        <f>R22</f>
        <v>0</v>
      </c>
      <c r="S21" s="22">
        <f>S22</f>
        <v>0</v>
      </c>
      <c r="T21" s="22">
        <f>T22</f>
        <v>0</v>
      </c>
      <c r="U21" s="22">
        <f>U22</f>
        <v>0</v>
      </c>
      <c r="V21" s="8"/>
      <c r="W21" s="4"/>
    </row>
    <row r="22" spans="1:23" ht="31.5">
      <c r="A22" s="25" t="s">
        <v>52</v>
      </c>
      <c r="B22" s="26"/>
      <c r="C22" s="23">
        <f>D22</f>
        <v>0</v>
      </c>
      <c r="D22" s="23">
        <f>H22+L22+Q22+U22</f>
        <v>0</v>
      </c>
      <c r="E22" s="23">
        <v>0</v>
      </c>
      <c r="F22" s="23">
        <v>0</v>
      </c>
      <c r="G22" s="23">
        <v>0</v>
      </c>
      <c r="H22" s="23">
        <f>E22+F22+G22</f>
        <v>0</v>
      </c>
      <c r="I22" s="23">
        <v>0</v>
      </c>
      <c r="J22" s="23">
        <v>0</v>
      </c>
      <c r="K22" s="23">
        <v>0</v>
      </c>
      <c r="L22" s="23">
        <f>I22+J22+K22</f>
        <v>0</v>
      </c>
      <c r="M22" s="23">
        <v>0</v>
      </c>
      <c r="N22" s="23">
        <v>0</v>
      </c>
      <c r="O22" s="23">
        <v>0</v>
      </c>
      <c r="P22" s="23"/>
      <c r="Q22" s="23">
        <f>M22+N22+O22</f>
        <v>0</v>
      </c>
      <c r="R22" s="23">
        <v>0</v>
      </c>
      <c r="S22" s="23">
        <v>0</v>
      </c>
      <c r="T22" s="23">
        <v>0</v>
      </c>
      <c r="U22" s="23">
        <f>R22+S22+T22</f>
        <v>0</v>
      </c>
      <c r="V22" s="8"/>
      <c r="W22" s="4"/>
    </row>
    <row r="23" spans="1:23" ht="31.5">
      <c r="A23" s="25" t="s">
        <v>60</v>
      </c>
      <c r="B23" s="26" t="s">
        <v>61</v>
      </c>
      <c r="C23" s="22">
        <f>C24</f>
        <v>56552.3</v>
      </c>
      <c r="D23" s="22">
        <f>D24</f>
        <v>56552.3</v>
      </c>
      <c r="E23" s="22">
        <f>E24</f>
        <v>4764.1</v>
      </c>
      <c r="F23" s="22">
        <f>F24</f>
        <v>4509.8</v>
      </c>
      <c r="G23" s="22">
        <f>G24</f>
        <v>5364.4</v>
      </c>
      <c r="H23" s="22">
        <f>H24</f>
        <v>14638.300000000001</v>
      </c>
      <c r="I23" s="22">
        <f>I24</f>
        <v>7423.2</v>
      </c>
      <c r="J23" s="22">
        <f>J24</f>
        <v>5115.3</v>
      </c>
      <c r="K23" s="22">
        <f>K24</f>
        <v>4065.6</v>
      </c>
      <c r="L23" s="22">
        <f>L24</f>
        <v>16604.1</v>
      </c>
      <c r="M23" s="22">
        <f>M24</f>
        <v>5729.8</v>
      </c>
      <c r="N23" s="22">
        <f>N24</f>
        <v>2917.2</v>
      </c>
      <c r="O23" s="22">
        <f>O24</f>
        <v>3074.2</v>
      </c>
      <c r="P23" s="22">
        <f>P24</f>
        <v>0</v>
      </c>
      <c r="Q23" s="22">
        <f>Q24</f>
        <v>11721.2</v>
      </c>
      <c r="R23" s="22">
        <f>R24</f>
        <v>4559.6</v>
      </c>
      <c r="S23" s="22">
        <f>S24</f>
        <v>5635.7</v>
      </c>
      <c r="T23" s="22">
        <f>T24</f>
        <v>3393.4</v>
      </c>
      <c r="U23" s="22">
        <f>U24</f>
        <v>13588.699999999999</v>
      </c>
      <c r="V23" s="8"/>
      <c r="W23" s="4"/>
    </row>
    <row r="24" spans="1:23" ht="27.75">
      <c r="A24" s="25" t="s">
        <v>52</v>
      </c>
      <c r="B24" s="26"/>
      <c r="C24" s="23">
        <f>D24</f>
        <v>56552.3</v>
      </c>
      <c r="D24" s="23">
        <f>H24+L24+Q24+U24</f>
        <v>56552.3</v>
      </c>
      <c r="E24" s="23">
        <v>4764.1</v>
      </c>
      <c r="F24" s="23">
        <v>4509.8</v>
      </c>
      <c r="G24" s="23">
        <v>5364.4</v>
      </c>
      <c r="H24" s="23">
        <f>E24+F24+G24</f>
        <v>14638.300000000001</v>
      </c>
      <c r="I24" s="23">
        <v>7423.2</v>
      </c>
      <c r="J24" s="23">
        <v>5115.3</v>
      </c>
      <c r="K24" s="23">
        <v>4065.6</v>
      </c>
      <c r="L24" s="23">
        <f>I24+J24+K24</f>
        <v>16604.1</v>
      </c>
      <c r="M24" s="23">
        <v>5729.8</v>
      </c>
      <c r="N24" s="23">
        <v>2917.2</v>
      </c>
      <c r="O24" s="23">
        <v>3074.2</v>
      </c>
      <c r="P24" s="23"/>
      <c r="Q24" s="23">
        <f>M24+N24+O24</f>
        <v>11721.2</v>
      </c>
      <c r="R24" s="23">
        <v>4559.6</v>
      </c>
      <c r="S24" s="23">
        <v>5635.7</v>
      </c>
      <c r="T24" s="23">
        <v>3393.4</v>
      </c>
      <c r="U24" s="23">
        <f>R24+S24+T24</f>
        <v>13588.699999999999</v>
      </c>
      <c r="V24" s="8"/>
      <c r="W24" s="4"/>
    </row>
    <row r="25" spans="1:23" ht="73.5">
      <c r="A25" s="25" t="s">
        <v>62</v>
      </c>
      <c r="B25" s="26" t="s">
        <v>63</v>
      </c>
      <c r="C25" s="22">
        <f>C26</f>
        <v>0</v>
      </c>
      <c r="D25" s="22">
        <f>D26</f>
        <v>0</v>
      </c>
      <c r="E25" s="22">
        <f>E26</f>
        <v>0</v>
      </c>
      <c r="F25" s="22">
        <f>F26</f>
        <v>0</v>
      </c>
      <c r="G25" s="22">
        <f>G26</f>
        <v>0</v>
      </c>
      <c r="H25" s="22">
        <f>H26</f>
        <v>0</v>
      </c>
      <c r="I25" s="22">
        <f>I26</f>
        <v>0</v>
      </c>
      <c r="J25" s="22">
        <f>J26</f>
        <v>0</v>
      </c>
      <c r="K25" s="22">
        <f>K26</f>
        <v>0</v>
      </c>
      <c r="L25" s="22">
        <f>L26</f>
        <v>0</v>
      </c>
      <c r="M25" s="22">
        <f>M26</f>
        <v>0</v>
      </c>
      <c r="N25" s="22">
        <f>N26</f>
        <v>0</v>
      </c>
      <c r="O25" s="22">
        <f>O26</f>
        <v>0</v>
      </c>
      <c r="P25" s="22">
        <f>P26</f>
        <v>0</v>
      </c>
      <c r="Q25" s="22">
        <f>Q26</f>
        <v>0</v>
      </c>
      <c r="R25" s="22">
        <f>R26</f>
        <v>0</v>
      </c>
      <c r="S25" s="22">
        <f>S26</f>
        <v>0</v>
      </c>
      <c r="T25" s="22">
        <f>T26</f>
        <v>0</v>
      </c>
      <c r="U25" s="22">
        <f>U26</f>
        <v>0</v>
      </c>
      <c r="V25" s="8"/>
      <c r="W25" s="4"/>
    </row>
    <row r="26" spans="1:23" ht="31.5">
      <c r="A26" s="25" t="s">
        <v>52</v>
      </c>
      <c r="B26" s="26"/>
      <c r="C26" s="23">
        <f>D26</f>
        <v>0</v>
      </c>
      <c r="D26" s="23">
        <f>H26+L26+Q26+U26</f>
        <v>0</v>
      </c>
      <c r="E26" s="23">
        <v>0</v>
      </c>
      <c r="F26" s="23">
        <v>0</v>
      </c>
      <c r="G26" s="23">
        <v>0</v>
      </c>
      <c r="H26" s="23">
        <f>E26+F26+G26</f>
        <v>0</v>
      </c>
      <c r="I26" s="23">
        <v>0</v>
      </c>
      <c r="J26" s="23">
        <v>0</v>
      </c>
      <c r="K26" s="23">
        <v>0</v>
      </c>
      <c r="L26" s="23">
        <f>I26+J26+K26</f>
        <v>0</v>
      </c>
      <c r="M26" s="23">
        <v>0</v>
      </c>
      <c r="N26" s="23">
        <v>0</v>
      </c>
      <c r="O26" s="23">
        <f>54-54</f>
        <v>0</v>
      </c>
      <c r="P26" s="23"/>
      <c r="Q26" s="23">
        <f>M26+N26+O26</f>
        <v>0</v>
      </c>
      <c r="R26" s="23">
        <v>0</v>
      </c>
      <c r="S26" s="23">
        <v>0</v>
      </c>
      <c r="T26" s="23">
        <v>0</v>
      </c>
      <c r="U26" s="23">
        <f>R26+S26+T26</f>
        <v>0</v>
      </c>
      <c r="V26" s="8"/>
      <c r="W26" s="4"/>
    </row>
    <row r="27" spans="1:23" ht="59.25">
      <c r="A27" s="25" t="s">
        <v>64</v>
      </c>
      <c r="B27" s="26" t="s">
        <v>65</v>
      </c>
      <c r="C27" s="22">
        <f>C28</f>
        <v>2.9</v>
      </c>
      <c r="D27" s="22">
        <f>D28</f>
        <v>2.9</v>
      </c>
      <c r="E27" s="22">
        <f>E28</f>
        <v>0.9</v>
      </c>
      <c r="F27" s="22">
        <f>F28</f>
        <v>0</v>
      </c>
      <c r="G27" s="22">
        <f>G28</f>
        <v>2</v>
      </c>
      <c r="H27" s="22">
        <f>H28</f>
        <v>2.9</v>
      </c>
      <c r="I27" s="22">
        <f>I28</f>
        <v>0</v>
      </c>
      <c r="J27" s="22">
        <f>J28</f>
        <v>0</v>
      </c>
      <c r="K27" s="22">
        <f>K28</f>
        <v>0</v>
      </c>
      <c r="L27" s="22">
        <f>L28</f>
        <v>0</v>
      </c>
      <c r="M27" s="22">
        <f>M28</f>
        <v>0</v>
      </c>
      <c r="N27" s="22">
        <f>N28</f>
        <v>0</v>
      </c>
      <c r="O27" s="22">
        <f>O28</f>
        <v>0</v>
      </c>
      <c r="P27" s="22">
        <f>P28</f>
        <v>0</v>
      </c>
      <c r="Q27" s="22">
        <f>Q28</f>
        <v>0</v>
      </c>
      <c r="R27" s="22">
        <f>R28</f>
        <v>0</v>
      </c>
      <c r="S27" s="22">
        <f>S28</f>
        <v>0</v>
      </c>
      <c r="T27" s="22">
        <f>T28</f>
        <v>0</v>
      </c>
      <c r="U27" s="22">
        <f>U28</f>
        <v>0</v>
      </c>
      <c r="V27" s="8"/>
      <c r="W27" s="4"/>
    </row>
    <row r="28" spans="1:23" ht="31.5">
      <c r="A28" s="25" t="s">
        <v>52</v>
      </c>
      <c r="B28" s="26"/>
      <c r="C28" s="23">
        <f>D28</f>
        <v>2.9</v>
      </c>
      <c r="D28" s="23">
        <f>H28+L28+Q28+U28</f>
        <v>2.9</v>
      </c>
      <c r="E28" s="23">
        <v>0.9</v>
      </c>
      <c r="F28" s="23">
        <v>0</v>
      </c>
      <c r="G28" s="23">
        <v>2</v>
      </c>
      <c r="H28" s="23">
        <f>E28+F28+G28</f>
        <v>2.9</v>
      </c>
      <c r="I28" s="23">
        <v>0</v>
      </c>
      <c r="J28" s="23">
        <v>0</v>
      </c>
      <c r="K28" s="23">
        <v>0</v>
      </c>
      <c r="L28" s="23">
        <f>I28+J28+K28</f>
        <v>0</v>
      </c>
      <c r="M28" s="23">
        <v>0</v>
      </c>
      <c r="N28" s="23">
        <v>0</v>
      </c>
      <c r="O28" s="23">
        <v>0</v>
      </c>
      <c r="P28" s="23"/>
      <c r="Q28" s="23">
        <f>M28+N28+O28</f>
        <v>0</v>
      </c>
      <c r="R28" s="23">
        <v>0</v>
      </c>
      <c r="S28" s="23">
        <v>0</v>
      </c>
      <c r="T28" s="23">
        <v>0</v>
      </c>
      <c r="U28" s="23">
        <f>R28+S28+T28</f>
        <v>0</v>
      </c>
      <c r="V28" s="8"/>
      <c r="W28" s="4"/>
    </row>
    <row r="29" spans="1:23" ht="31.5">
      <c r="A29" s="25" t="s">
        <v>66</v>
      </c>
      <c r="B29" s="26" t="s">
        <v>67</v>
      </c>
      <c r="C29" s="22">
        <f>C30</f>
        <v>7556.1</v>
      </c>
      <c r="D29" s="22">
        <f>D30</f>
        <v>7472.9</v>
      </c>
      <c r="E29" s="22">
        <f>E30</f>
        <v>0</v>
      </c>
      <c r="F29" s="22">
        <f>F30</f>
        <v>2343.9</v>
      </c>
      <c r="G29" s="22">
        <f>G30</f>
        <v>0</v>
      </c>
      <c r="H29" s="22">
        <f>H30</f>
        <v>2343.9</v>
      </c>
      <c r="I29" s="22">
        <f>I30</f>
        <v>1691.1</v>
      </c>
      <c r="J29" s="22">
        <f>J30</f>
        <v>0</v>
      </c>
      <c r="K29" s="22">
        <f>K30</f>
        <v>18</v>
      </c>
      <c r="L29" s="22">
        <f>L30</f>
        <v>1709.1</v>
      </c>
      <c r="M29" s="22">
        <f>M30</f>
        <v>1688.8</v>
      </c>
      <c r="N29" s="22">
        <f>N30</f>
        <v>0</v>
      </c>
      <c r="O29" s="22">
        <f>O30</f>
        <v>0</v>
      </c>
      <c r="P29" s="22">
        <f>P30</f>
        <v>0</v>
      </c>
      <c r="Q29" s="22">
        <f>Q30</f>
        <v>1688.8</v>
      </c>
      <c r="R29" s="22">
        <f>R30</f>
        <v>1722.5</v>
      </c>
      <c r="S29" s="22">
        <f>S30</f>
        <v>0</v>
      </c>
      <c r="T29" s="22">
        <f>T30</f>
        <v>8.6</v>
      </c>
      <c r="U29" s="22">
        <f>U30</f>
        <v>1731.1</v>
      </c>
      <c r="V29" s="8"/>
      <c r="W29" s="4"/>
    </row>
    <row r="30" spans="1:23" ht="27.75">
      <c r="A30" s="25" t="s">
        <v>52</v>
      </c>
      <c r="B30" s="26"/>
      <c r="C30" s="23">
        <v>7556.1</v>
      </c>
      <c r="D30" s="23">
        <f>H30+L30+Q30+U30</f>
        <v>7472.9</v>
      </c>
      <c r="E30" s="23">
        <v>0</v>
      </c>
      <c r="F30" s="23">
        <v>2343.9</v>
      </c>
      <c r="G30" s="23">
        <v>0</v>
      </c>
      <c r="H30" s="23">
        <f>E30+F30+G30</f>
        <v>2343.9</v>
      </c>
      <c r="I30" s="23">
        <v>1691.1</v>
      </c>
      <c r="J30" s="23">
        <v>0</v>
      </c>
      <c r="K30" s="23">
        <v>18</v>
      </c>
      <c r="L30" s="23">
        <f>I30+J30+K30</f>
        <v>1709.1</v>
      </c>
      <c r="M30" s="23">
        <v>1688.8</v>
      </c>
      <c r="N30" s="23">
        <v>0</v>
      </c>
      <c r="O30" s="23">
        <v>0</v>
      </c>
      <c r="P30" s="23">
        <f>P32</f>
        <v>0</v>
      </c>
      <c r="Q30" s="23">
        <f>M30+N30+O30</f>
        <v>1688.8</v>
      </c>
      <c r="R30" s="23">
        <v>1722.5</v>
      </c>
      <c r="S30" s="23">
        <v>0</v>
      </c>
      <c r="T30" s="23">
        <v>8.6</v>
      </c>
      <c r="U30" s="23">
        <f>R30+S30+T30</f>
        <v>1731.1</v>
      </c>
      <c r="V30" s="8"/>
      <c r="W30" s="4"/>
    </row>
    <row r="31" spans="1:23" ht="17.25">
      <c r="A31" s="25" t="s">
        <v>68</v>
      </c>
      <c r="B31" s="26" t="s">
        <v>69</v>
      </c>
      <c r="C31" s="22">
        <f>C32</f>
        <v>140253.1</v>
      </c>
      <c r="D31" s="22">
        <f>D32</f>
        <v>137955.6</v>
      </c>
      <c r="E31" s="22">
        <f>E32</f>
        <v>1502.5</v>
      </c>
      <c r="F31" s="22">
        <f>F32</f>
        <v>6564.4</v>
      </c>
      <c r="G31" s="22">
        <f>G32</f>
        <v>6675.8</v>
      </c>
      <c r="H31" s="22">
        <f>H32</f>
        <v>14742.7</v>
      </c>
      <c r="I31" s="22">
        <f>I32</f>
        <v>5348.1</v>
      </c>
      <c r="J31" s="22">
        <f>J32</f>
        <v>4718</v>
      </c>
      <c r="K31" s="22">
        <f>K32</f>
        <v>13334.5</v>
      </c>
      <c r="L31" s="22">
        <f>L32</f>
        <v>23400.6</v>
      </c>
      <c r="M31" s="22">
        <f>M32</f>
        <v>6324</v>
      </c>
      <c r="N31" s="22">
        <f>N32</f>
        <v>17085.9</v>
      </c>
      <c r="O31" s="22">
        <f>O32</f>
        <v>16332.5</v>
      </c>
      <c r="P31" s="22">
        <f>P32</f>
        <v>0</v>
      </c>
      <c r="Q31" s="22">
        <f>Q32</f>
        <v>39742.4</v>
      </c>
      <c r="R31" s="22">
        <f>R32</f>
        <v>8999.8</v>
      </c>
      <c r="S31" s="22">
        <f>S32</f>
        <v>32975.7</v>
      </c>
      <c r="T31" s="22">
        <f>T32</f>
        <v>18094.4</v>
      </c>
      <c r="U31" s="22">
        <f>U32</f>
        <v>60069.9</v>
      </c>
      <c r="V31" s="8"/>
      <c r="W31" s="4"/>
    </row>
    <row r="32" spans="1:23" ht="27.75">
      <c r="A32" s="25" t="s">
        <v>52</v>
      </c>
      <c r="B32" s="26"/>
      <c r="C32" s="23">
        <v>140253.1</v>
      </c>
      <c r="D32" s="23">
        <f>H32+L32+Q32+U32</f>
        <v>137955.6</v>
      </c>
      <c r="E32" s="23">
        <v>1502.5</v>
      </c>
      <c r="F32" s="23">
        <v>6564.4</v>
      </c>
      <c r="G32" s="23">
        <v>6675.8</v>
      </c>
      <c r="H32" s="23">
        <f>E32+F32+G32</f>
        <v>14742.7</v>
      </c>
      <c r="I32" s="23">
        <v>5348.1</v>
      </c>
      <c r="J32" s="23">
        <v>4718</v>
      </c>
      <c r="K32" s="23">
        <v>13334.5</v>
      </c>
      <c r="L32" s="23">
        <f>I32+J32+K32</f>
        <v>23400.6</v>
      </c>
      <c r="M32" s="29">
        <v>6324</v>
      </c>
      <c r="N32" s="23">
        <v>17085.9</v>
      </c>
      <c r="O32" s="23">
        <v>16332.5</v>
      </c>
      <c r="P32" s="23"/>
      <c r="Q32" s="23">
        <f>M32+N32+O32</f>
        <v>39742.4</v>
      </c>
      <c r="R32" s="23">
        <v>8999.8</v>
      </c>
      <c r="S32" s="23">
        <v>32975.7</v>
      </c>
      <c r="T32" s="23">
        <v>18094.4</v>
      </c>
      <c r="U32" s="23">
        <f>R32+S32+T32</f>
        <v>60069.9</v>
      </c>
      <c r="V32" s="8"/>
      <c r="W32" s="4"/>
    </row>
    <row r="33" spans="1:23" ht="31.5">
      <c r="A33" s="28" t="s">
        <v>70</v>
      </c>
      <c r="B33" s="19" t="s">
        <v>71</v>
      </c>
      <c r="C33" s="22">
        <f>C11-C19</f>
        <v>-2477.8000000000466</v>
      </c>
      <c r="D33" s="22">
        <f>D11-D19</f>
        <v>2256.7000000000116</v>
      </c>
      <c r="E33" s="22">
        <f>E11-E19</f>
        <v>-1863.5</v>
      </c>
      <c r="F33" s="22">
        <f>F11-F19</f>
        <v>-2454.3999999999996</v>
      </c>
      <c r="G33" s="22">
        <f>G11-G19</f>
        <v>3093.8999999999996</v>
      </c>
      <c r="H33" s="22">
        <f>H11-H19</f>
        <v>-1224</v>
      </c>
      <c r="I33" s="22">
        <f>I11-I19</f>
        <v>-835.1999999999989</v>
      </c>
      <c r="J33" s="22">
        <f>J11-J19</f>
        <v>-2104.499999999999</v>
      </c>
      <c r="K33" s="22">
        <f>K11-K19</f>
        <v>2851.300000000003</v>
      </c>
      <c r="L33" s="22">
        <f>L11-L19</f>
        <v>-88.40000000000146</v>
      </c>
      <c r="M33" s="22">
        <f>M11-M19</f>
        <v>545.9000000000015</v>
      </c>
      <c r="N33" s="22">
        <f>N11-N19</f>
        <v>2336.1999999999935</v>
      </c>
      <c r="O33" s="22">
        <f>O11-O19</f>
        <v>-4484.100000000002</v>
      </c>
      <c r="P33" s="22">
        <f>P11-P19</f>
        <v>0</v>
      </c>
      <c r="Q33" s="22">
        <f>Q11-Q19</f>
        <v>-1602.0000000000073</v>
      </c>
      <c r="R33" s="22">
        <f>R11-R19</f>
        <v>5532.299999999997</v>
      </c>
      <c r="S33" s="22">
        <f>S11-S19</f>
        <v>-1001.6999999999971</v>
      </c>
      <c r="T33" s="22">
        <f>T11-T19</f>
        <v>640.5</v>
      </c>
      <c r="U33" s="22">
        <f>U11-U19</f>
        <v>5171.099999999991</v>
      </c>
      <c r="V33" s="8"/>
      <c r="W33" s="4"/>
    </row>
    <row r="34" spans="1:23" ht="45.75">
      <c r="A34" s="28" t="s">
        <v>72</v>
      </c>
      <c r="B34" s="19" t="s">
        <v>73</v>
      </c>
      <c r="C34" s="22">
        <f>-C33</f>
        <v>2477.8000000000466</v>
      </c>
      <c r="D34" s="22">
        <f>-D33</f>
        <v>-2256.7000000000116</v>
      </c>
      <c r="E34" s="22">
        <f>-E33</f>
        <v>1863.5</v>
      </c>
      <c r="F34" s="22">
        <f>-F33</f>
        <v>2454.3999999999996</v>
      </c>
      <c r="G34" s="22">
        <f>-G33</f>
        <v>-3093.8999999999996</v>
      </c>
      <c r="H34" s="22">
        <f>-H33</f>
        <v>1224</v>
      </c>
      <c r="I34" s="22">
        <f>-I33</f>
        <v>835.1999999999989</v>
      </c>
      <c r="J34" s="22">
        <f>-J33</f>
        <v>2104.499999999999</v>
      </c>
      <c r="K34" s="22">
        <f>-K33</f>
        <v>-2851.300000000003</v>
      </c>
      <c r="L34" s="22">
        <f>-L33</f>
        <v>88.40000000000146</v>
      </c>
      <c r="M34" s="22">
        <f>-M33</f>
        <v>-545.9000000000015</v>
      </c>
      <c r="N34" s="22">
        <f>-N33</f>
        <v>-2336.1999999999935</v>
      </c>
      <c r="O34" s="22">
        <f>-O33</f>
        <v>4484.100000000002</v>
      </c>
      <c r="P34" s="22">
        <f>-P33</f>
        <v>0</v>
      </c>
      <c r="Q34" s="22">
        <f>-Q33</f>
        <v>1602.0000000000073</v>
      </c>
      <c r="R34" s="22">
        <f>-R33</f>
        <v>-5532.299999999997</v>
      </c>
      <c r="S34" s="22">
        <f>-S33</f>
        <v>1001.6999999999971</v>
      </c>
      <c r="T34" s="22">
        <f>-T33</f>
        <v>-640.5</v>
      </c>
      <c r="U34" s="22">
        <f>-U33</f>
        <v>-5171.099999999991</v>
      </c>
      <c r="V34" s="8"/>
      <c r="W34" s="4"/>
    </row>
    <row r="35" spans="1:23" ht="31.5">
      <c r="A35" s="25" t="s">
        <v>52</v>
      </c>
      <c r="B35" s="19"/>
      <c r="C35" s="23">
        <f>-(C14+C17-(C22+C24+C26+C28+C32+C30))</f>
        <v>142028.2</v>
      </c>
      <c r="D35" s="23">
        <f>-(D14+D17-(D22+D24+D26+D28+D32+D30))</f>
        <v>140550.6</v>
      </c>
      <c r="E35" s="23">
        <f>-(E14+E17-(E22+E24+E26+E28+E32+E30))</f>
        <v>5747.4</v>
      </c>
      <c r="F35" s="23">
        <f>-(F14+F17-(F22+F24+F26+F28+F32+F30))</f>
        <v>11361.8</v>
      </c>
      <c r="G35" s="23">
        <f>-(G14+G17-(G22+G24+G26+G28+G32+G30))</f>
        <v>9430.300000000001</v>
      </c>
      <c r="H35" s="23">
        <f>-(H14+H17-(H22+H24+H26+H28+H32+H30))</f>
        <v>26539.500000000004</v>
      </c>
      <c r="I35" s="23">
        <f>-(I14+I17-(I22+I24+I26+I28+I32+I30))</f>
        <v>11661.2</v>
      </c>
      <c r="J35" s="23">
        <f>-(J14+J17-(J22+J24+J26+J28+J32+J30))</f>
        <v>8665.9</v>
      </c>
      <c r="K35" s="23">
        <f>-(K14+K17-(K22+K24+K26+K28+K32+K30))</f>
        <v>7071.5</v>
      </c>
      <c r="L35" s="23">
        <f>-(L14+L17-(L22+L24+L26+L28+L32+L30))</f>
        <v>27398.6</v>
      </c>
      <c r="M35" s="23">
        <f>-(M14+M17-(M22+M24+M26+M28+M32+M30))</f>
        <v>9914.699999999999</v>
      </c>
      <c r="N35" s="23">
        <f>-(N14+N17-(N22+N24+N26+N28+N32+N30))</f>
        <v>17735.9</v>
      </c>
      <c r="O35" s="23">
        <f>-(O14+O17-(O22+O24+O26+O28+O32+O30))</f>
        <v>15689.1</v>
      </c>
      <c r="P35" s="23">
        <f>-(P14+P17-(P22+P24+P26+P28+P32))</f>
        <v>0</v>
      </c>
      <c r="Q35" s="23">
        <f>-(Q14+Q17-(Q22+Q24+Q26+Q28+Q32+Q30))</f>
        <v>43339.70000000001</v>
      </c>
      <c r="R35" s="23">
        <f>-(R14+R17-(R22+R24+R26+R28+R32+R30))</f>
        <v>14497.5</v>
      </c>
      <c r="S35" s="23">
        <f>-(S14+S17-(S22+S24+S26+S28+S32+S30))</f>
        <v>13227.699999999993</v>
      </c>
      <c r="T35" s="23">
        <f>-(T14+T17-(T22+T24+T26+T28+T32+T30))</f>
        <v>15547.600000000002</v>
      </c>
      <c r="U35" s="23">
        <f>-(U14+U17-(U22+U24+U26+U28+U32+U30))</f>
        <v>43272.80000000002</v>
      </c>
      <c r="V35" s="8"/>
      <c r="W35" s="4"/>
    </row>
    <row r="36" spans="1:23" ht="45.75">
      <c r="A36" s="25" t="s">
        <v>53</v>
      </c>
      <c r="B36" s="19"/>
      <c r="C36" s="23">
        <f>-(C15+C18-(0))</f>
        <v>-139550.4</v>
      </c>
      <c r="D36" s="23">
        <f>-(D15+D18-(0))</f>
        <v>-142807.3</v>
      </c>
      <c r="E36" s="23">
        <f>-(E15+E18-(0))</f>
        <v>-3883.9</v>
      </c>
      <c r="F36" s="23">
        <f>-(F15+F18-(0))</f>
        <v>-8907.4</v>
      </c>
      <c r="G36" s="23">
        <f>-(G15+G18-(0))</f>
        <v>-12524.2</v>
      </c>
      <c r="H36" s="23">
        <f>-(H15+H18-(0))</f>
        <v>-25315.5</v>
      </c>
      <c r="I36" s="23">
        <f>-(I15+I18-(0))</f>
        <v>-10826</v>
      </c>
      <c r="J36" s="23">
        <f>-(J15+J18-(0))</f>
        <v>-6561.4</v>
      </c>
      <c r="K36" s="23">
        <f>-(K15+K18-(0))</f>
        <v>-9922.8</v>
      </c>
      <c r="L36" s="23">
        <f>-(L15+L18-(0))</f>
        <v>-27310.2</v>
      </c>
      <c r="M36" s="23">
        <f>-(M15+M18-(0))</f>
        <v>-10460.599999999999</v>
      </c>
      <c r="N36" s="23">
        <f>-(N15+N18-(0))</f>
        <v>-20072.1</v>
      </c>
      <c r="O36" s="23">
        <f>-(O15+O18-(0))</f>
        <v>-11205</v>
      </c>
      <c r="P36" s="23">
        <f>-(P15+P18-(0))</f>
        <v>0</v>
      </c>
      <c r="Q36" s="23">
        <f>-(Q15+Q18-(0))</f>
        <v>-41737.7</v>
      </c>
      <c r="R36" s="23">
        <f>-(R15+R18-(0))</f>
        <v>-20029.8</v>
      </c>
      <c r="S36" s="23">
        <f>-(S15+S18-(0))</f>
        <v>-12226</v>
      </c>
      <c r="T36" s="23">
        <f>-(T15+T18-(0))</f>
        <v>-16188.1</v>
      </c>
      <c r="U36" s="23">
        <f>-(U15+U18-(0))</f>
        <v>-48443.9</v>
      </c>
      <c r="V36" s="8"/>
      <c r="W36" s="4"/>
    </row>
    <row r="37" spans="1:23" ht="59.25">
      <c r="A37" s="28" t="s">
        <v>74</v>
      </c>
      <c r="B37" s="19" t="s">
        <v>75</v>
      </c>
      <c r="C37" s="22">
        <f>-C11+C41</f>
        <v>-201886.59999999998</v>
      </c>
      <c r="D37" s="22">
        <f>-D11+D41</f>
        <v>-204240.40000000002</v>
      </c>
      <c r="E37" s="22">
        <f>-E11+E41</f>
        <v>-4404</v>
      </c>
      <c r="F37" s="22">
        <f>-F11+F41</f>
        <v>-10963.7</v>
      </c>
      <c r="G37" s="22">
        <f>-G11+G41</f>
        <v>-15136.1</v>
      </c>
      <c r="H37" s="22">
        <f>-H11+H41</f>
        <v>-30503.800000000003</v>
      </c>
      <c r="I37" s="22">
        <f>-I11+I41</f>
        <v>-13627.2</v>
      </c>
      <c r="J37" s="22">
        <f>-J11+J41</f>
        <v>-7728.8</v>
      </c>
      <c r="K37" s="22">
        <f>-K11+K41</f>
        <v>-20269.4</v>
      </c>
      <c r="L37" s="22">
        <f>-L11+L41</f>
        <v>-41625.399999999994</v>
      </c>
      <c r="M37" s="22">
        <f>-M11+M41</f>
        <v>-14288.5</v>
      </c>
      <c r="N37" s="22">
        <f>-N11+N41</f>
        <v>-22339.299999999996</v>
      </c>
      <c r="O37" s="22">
        <f>-O11+O41</f>
        <v>-14922.599999999999</v>
      </c>
      <c r="P37" s="22">
        <f>-P11</f>
        <v>0</v>
      </c>
      <c r="Q37" s="22">
        <f>-Q11+Q41</f>
        <v>-51550.4</v>
      </c>
      <c r="R37" s="22">
        <f>-R11+R41</f>
        <v>-20814.199999999997</v>
      </c>
      <c r="S37" s="22">
        <f>-S11+S41</f>
        <v>-37609.7</v>
      </c>
      <c r="T37" s="22">
        <f>-T11+T41</f>
        <v>-22136.9</v>
      </c>
      <c r="U37" s="22">
        <f>-U11+U41</f>
        <v>-80560.8</v>
      </c>
      <c r="V37" s="8"/>
      <c r="W37" s="4"/>
    </row>
    <row r="38" spans="1:23" ht="17.25">
      <c r="A38" s="21" t="s">
        <v>49</v>
      </c>
      <c r="B38" s="19"/>
      <c r="C38" s="23"/>
      <c r="D38" s="22"/>
      <c r="E38" s="23"/>
      <c r="F38" s="23"/>
      <c r="G38" s="23"/>
      <c r="H38" s="22"/>
      <c r="I38" s="23"/>
      <c r="J38" s="23"/>
      <c r="K38" s="23"/>
      <c r="L38" s="22"/>
      <c r="M38" s="23"/>
      <c r="N38" s="23"/>
      <c r="O38" s="23"/>
      <c r="P38" s="23"/>
      <c r="Q38" s="22"/>
      <c r="R38" s="23"/>
      <c r="S38" s="23"/>
      <c r="T38" s="23"/>
      <c r="U38" s="22"/>
      <c r="V38" s="8"/>
      <c r="W38" s="4"/>
    </row>
    <row r="39" spans="1:23" ht="45.75">
      <c r="A39" s="25" t="s">
        <v>53</v>
      </c>
      <c r="B39" s="19"/>
      <c r="C39" s="23">
        <f>-(C15+C18)</f>
        <v>-139550.4</v>
      </c>
      <c r="D39" s="23">
        <f>-(D15+D18)</f>
        <v>-142807.3</v>
      </c>
      <c r="E39" s="23">
        <f>-(E15+E18)</f>
        <v>-3883.9</v>
      </c>
      <c r="F39" s="23">
        <f>-(F15+F18)</f>
        <v>-8907.4</v>
      </c>
      <c r="G39" s="23">
        <f>-(G15+G18)</f>
        <v>-12524.2</v>
      </c>
      <c r="H39" s="23">
        <f>-(H15+H18)</f>
        <v>-25315.5</v>
      </c>
      <c r="I39" s="23">
        <f>-(I15+I18)</f>
        <v>-10826</v>
      </c>
      <c r="J39" s="23">
        <f>-(J15+J18)</f>
        <v>-6561.4</v>
      </c>
      <c r="K39" s="23">
        <f>-(K15+K18)-2000</f>
        <v>-11922.8</v>
      </c>
      <c r="L39" s="23">
        <f>-(L15+L18)</f>
        <v>-27310.2</v>
      </c>
      <c r="M39" s="23">
        <f>-(M15+M18)</f>
        <v>-10460.599999999999</v>
      </c>
      <c r="N39" s="23">
        <f>-(N15+N18)</f>
        <v>-20072.1</v>
      </c>
      <c r="O39" s="23">
        <f>-(O15+O18)</f>
        <v>-11205</v>
      </c>
      <c r="P39" s="23">
        <f>-(P15+P17)</f>
        <v>0</v>
      </c>
      <c r="Q39" s="23">
        <f>-(Q15+Q18)</f>
        <v>-41737.7</v>
      </c>
      <c r="R39" s="23">
        <f>-(R15+R18)</f>
        <v>-20029.8</v>
      </c>
      <c r="S39" s="23">
        <f>-(S15+S18)</f>
        <v>-12226</v>
      </c>
      <c r="T39" s="23">
        <f>-(T15+T18)</f>
        <v>-16188.1</v>
      </c>
      <c r="U39" s="23">
        <f>-(U15+U18)</f>
        <v>-48443.9</v>
      </c>
      <c r="V39" s="8"/>
      <c r="W39" s="4"/>
    </row>
    <row r="40" spans="1:23" ht="31.5">
      <c r="A40" s="25" t="s">
        <v>52</v>
      </c>
      <c r="B40" s="19"/>
      <c r="C40" s="23">
        <f>-(C14+C17)</f>
        <v>-62336.2</v>
      </c>
      <c r="D40" s="23">
        <f>-(D14+D17)</f>
        <v>-61433.1</v>
      </c>
      <c r="E40" s="23">
        <f>-(E14+E17)</f>
        <v>-520.0999999999999</v>
      </c>
      <c r="F40" s="23">
        <f>-(F14+F17)</f>
        <v>-2056.3</v>
      </c>
      <c r="G40" s="23">
        <f>-(G14+G17)</f>
        <v>-2611.8999999999996</v>
      </c>
      <c r="H40" s="23">
        <f>-(H14+H17)</f>
        <v>-5188.3</v>
      </c>
      <c r="I40" s="23">
        <f>-(I14+I17)</f>
        <v>-2801.2</v>
      </c>
      <c r="J40" s="23">
        <f>-(J14+J17)</f>
        <v>-1167.4</v>
      </c>
      <c r="K40" s="23">
        <f>-(K14+K17)</f>
        <v>-10346.599999999999</v>
      </c>
      <c r="L40" s="23">
        <f>-(L14+L17)</f>
        <v>-14315.199999999999</v>
      </c>
      <c r="M40" s="23">
        <f>-(M14+M17)</f>
        <v>-3827.9</v>
      </c>
      <c r="N40" s="23">
        <f>-(N14+N17)</f>
        <v>-2267.2</v>
      </c>
      <c r="O40" s="23">
        <f>-(O14+O17)</f>
        <v>-3717.6</v>
      </c>
      <c r="P40" s="23">
        <f>-(P14+P18)</f>
        <v>0</v>
      </c>
      <c r="Q40" s="23">
        <f>-(Q14+Q17)</f>
        <v>-9812.7</v>
      </c>
      <c r="R40" s="23">
        <f>-(R14+R17)</f>
        <v>-784.4</v>
      </c>
      <c r="S40" s="23">
        <f>-(S14+S17)</f>
        <v>-25383.7</v>
      </c>
      <c r="T40" s="23">
        <f>-(T14+T17)</f>
        <v>-5948.8</v>
      </c>
      <c r="U40" s="23">
        <f>-(U14+U17)</f>
        <v>-32116.899999999998</v>
      </c>
      <c r="V40" s="8"/>
      <c r="W40" s="4"/>
    </row>
    <row r="41" spans="1:23" ht="54.75">
      <c r="A41" s="25" t="s">
        <v>76</v>
      </c>
      <c r="B41" s="26" t="s">
        <v>77</v>
      </c>
      <c r="C41" s="23">
        <f aca="true" t="shared" si="10" ref="C41:C43">D41</f>
        <v>0</v>
      </c>
      <c r="D41" s="23">
        <f>H41+L41+Q41+U41</f>
        <v>0</v>
      </c>
      <c r="E41" s="23">
        <v>0</v>
      </c>
      <c r="F41" s="23">
        <v>0</v>
      </c>
      <c r="G41" s="23">
        <v>0</v>
      </c>
      <c r="H41" s="23">
        <f>E41+F41+G41</f>
        <v>0</v>
      </c>
      <c r="I41" s="23">
        <v>0</v>
      </c>
      <c r="J41" s="23">
        <v>0</v>
      </c>
      <c r="K41" s="23">
        <v>0</v>
      </c>
      <c r="L41" s="23">
        <f>I41+K41+J41</f>
        <v>0</v>
      </c>
      <c r="M41" s="23">
        <v>0</v>
      </c>
      <c r="N41" s="23">
        <v>0</v>
      </c>
      <c r="O41" s="23">
        <v>0</v>
      </c>
      <c r="P41" s="23"/>
      <c r="Q41" s="23">
        <f>M41+N41+O41</f>
        <v>0</v>
      </c>
      <c r="R41" s="23">
        <v>0</v>
      </c>
      <c r="S41" s="23">
        <v>0</v>
      </c>
      <c r="T41" s="23">
        <v>0</v>
      </c>
      <c r="U41" s="23">
        <f>R41+S41+T41</f>
        <v>0</v>
      </c>
      <c r="V41" s="8"/>
      <c r="W41" s="4"/>
    </row>
    <row r="42" spans="1:23" ht="73.5">
      <c r="A42" s="25" t="s">
        <v>78</v>
      </c>
      <c r="B42" s="26" t="s">
        <v>79</v>
      </c>
      <c r="C42" s="23">
        <f t="shared" si="10"/>
        <v>0</v>
      </c>
      <c r="D42" s="22"/>
      <c r="E42" s="27"/>
      <c r="F42" s="27"/>
      <c r="G42" s="27"/>
      <c r="H42" s="22"/>
      <c r="I42" s="23"/>
      <c r="J42" s="23"/>
      <c r="K42" s="23"/>
      <c r="L42" s="22"/>
      <c r="M42" s="23"/>
      <c r="N42" s="23"/>
      <c r="O42" s="23"/>
      <c r="P42" s="23"/>
      <c r="Q42" s="22"/>
      <c r="R42" s="23"/>
      <c r="S42" s="23"/>
      <c r="T42" s="23"/>
      <c r="U42" s="22"/>
      <c r="V42" s="8"/>
      <c r="W42" s="4"/>
    </row>
    <row r="43" spans="1:23" ht="31.5">
      <c r="A43" s="30" t="s">
        <v>80</v>
      </c>
      <c r="B43" s="26" t="s">
        <v>81</v>
      </c>
      <c r="C43" s="23">
        <f t="shared" si="10"/>
        <v>0</v>
      </c>
      <c r="D43" s="22"/>
      <c r="E43" s="23"/>
      <c r="F43" s="31"/>
      <c r="G43" s="31"/>
      <c r="H43" s="22"/>
      <c r="I43" s="31"/>
      <c r="J43" s="31"/>
      <c r="K43" s="31"/>
      <c r="L43" s="22"/>
      <c r="M43" s="31"/>
      <c r="N43" s="31"/>
      <c r="O43" s="31"/>
      <c r="P43" s="23"/>
      <c r="Q43" s="22"/>
      <c r="R43" s="23"/>
      <c r="S43" s="23"/>
      <c r="T43" s="23"/>
      <c r="U43" s="22"/>
      <c r="V43" s="8"/>
      <c r="W43" s="4"/>
    </row>
    <row r="44" spans="1:64" ht="73.5">
      <c r="A44" s="28" t="s">
        <v>82</v>
      </c>
      <c r="B44" s="19" t="s">
        <v>83</v>
      </c>
      <c r="C44" s="22">
        <f>C45+C46</f>
        <v>206214.40000000002</v>
      </c>
      <c r="D44" s="22">
        <f>D45+D46</f>
        <v>203833.7</v>
      </c>
      <c r="E44" s="22">
        <f>E45+E46</f>
        <v>7317.5</v>
      </c>
      <c r="F44" s="22">
        <f>F45+F46</f>
        <v>13418.1</v>
      </c>
      <c r="G44" s="22">
        <f>G45+G46</f>
        <v>12842.2</v>
      </c>
      <c r="H44" s="22">
        <f>H45+H46</f>
        <v>33577.8</v>
      </c>
      <c r="I44" s="22">
        <f>I45+I46</f>
        <v>14462.4</v>
      </c>
      <c r="J44" s="22">
        <f>J45+J46</f>
        <v>9833.3</v>
      </c>
      <c r="K44" s="22">
        <f>K45+K46</f>
        <v>17418.1</v>
      </c>
      <c r="L44" s="22">
        <f>L45+L46</f>
        <v>41713.799999999996</v>
      </c>
      <c r="M44" s="22">
        <f>M45+M46</f>
        <v>13742.599999999999</v>
      </c>
      <c r="N44" s="22">
        <f>N45+N46</f>
        <v>20003.100000000002</v>
      </c>
      <c r="O44" s="22">
        <f>O45+O46</f>
        <v>19406.7</v>
      </c>
      <c r="P44" s="22">
        <f>P45</f>
        <v>0</v>
      </c>
      <c r="Q44" s="22">
        <f>Q45+Q46</f>
        <v>53152.40000000001</v>
      </c>
      <c r="R44" s="22">
        <f>R45+R46</f>
        <v>15281.9</v>
      </c>
      <c r="S44" s="22">
        <f>S45+S46</f>
        <v>38611.399999999994</v>
      </c>
      <c r="T44" s="22">
        <f>T45+T46</f>
        <v>21496.4</v>
      </c>
      <c r="U44" s="22">
        <f>U45+U46</f>
        <v>75389.70000000001</v>
      </c>
      <c r="V44" s="32"/>
      <c r="W44" s="33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</row>
    <row r="45" spans="1:23" ht="31.5">
      <c r="A45" s="25" t="s">
        <v>52</v>
      </c>
      <c r="B45" s="19"/>
      <c r="C45" s="23">
        <f>C22+C24+C26+C28+C32+C30</f>
        <v>204364.40000000002</v>
      </c>
      <c r="D45" s="23">
        <f>D22+D24+D26+D28+D32+D30</f>
        <v>201983.7</v>
      </c>
      <c r="E45" s="23">
        <f>E22+E24+E26+E28+E32+E30</f>
        <v>6267.5</v>
      </c>
      <c r="F45" s="23">
        <f>F22+F24+F26+F28+F32+F30</f>
        <v>13418.1</v>
      </c>
      <c r="G45" s="23">
        <f>G22+G24+G26+G28+G32+G30</f>
        <v>12042.2</v>
      </c>
      <c r="H45" s="23">
        <f>H22+H24+H26+H28+H32+H30</f>
        <v>31727.800000000003</v>
      </c>
      <c r="I45" s="23">
        <f>I22+I24+I26+I28+I32+I30</f>
        <v>14462.4</v>
      </c>
      <c r="J45" s="23">
        <f>J22+J24+J26+J28+J32+J30</f>
        <v>9833.3</v>
      </c>
      <c r="K45" s="23">
        <f>K22+K24+K26+K28+K32+K30</f>
        <v>17418.1</v>
      </c>
      <c r="L45" s="23">
        <f>L22+L24+L26+L28+L32+L30</f>
        <v>41713.799999999996</v>
      </c>
      <c r="M45" s="23">
        <f>M22+M24+M26+M28+M32+M30</f>
        <v>13742.599999999999</v>
      </c>
      <c r="N45" s="23">
        <f>N22+N24+N26+N28+N32+N30</f>
        <v>20003.100000000002</v>
      </c>
      <c r="O45" s="23">
        <f>O22+O24+O26+O28+O32+O30</f>
        <v>19406.7</v>
      </c>
      <c r="P45" s="23">
        <f>P22+P24+P26+P28+P32+P30</f>
        <v>0</v>
      </c>
      <c r="Q45" s="23">
        <f>Q22+Q24+Q26+Q28+Q32+Q30</f>
        <v>53152.40000000001</v>
      </c>
      <c r="R45" s="23">
        <f>R22+R24+R26+R28+R32+R30</f>
        <v>15281.9</v>
      </c>
      <c r="S45" s="23">
        <f>S22+S24+S26+S28+S32+S30</f>
        <v>38611.399999999994</v>
      </c>
      <c r="T45" s="23">
        <f>T22+T24+T26+T28+T32+T30</f>
        <v>21496.4</v>
      </c>
      <c r="U45" s="23">
        <f>U22+U24+U26+U28+U32+U30</f>
        <v>75389.70000000001</v>
      </c>
      <c r="V45" s="8"/>
      <c r="W45" s="4"/>
    </row>
    <row r="46" spans="1:23" ht="45.75">
      <c r="A46" s="21" t="s">
        <v>84</v>
      </c>
      <c r="B46" s="26" t="s">
        <v>85</v>
      </c>
      <c r="C46" s="23">
        <f>D46</f>
        <v>1850</v>
      </c>
      <c r="D46" s="22">
        <f>H46+L46+Q46+U46</f>
        <v>1850</v>
      </c>
      <c r="E46" s="27">
        <v>1050</v>
      </c>
      <c r="F46" s="27"/>
      <c r="G46" s="27">
        <v>800</v>
      </c>
      <c r="H46" s="22">
        <f>E46+F46+G46</f>
        <v>1850</v>
      </c>
      <c r="I46" s="23"/>
      <c r="J46" s="23"/>
      <c r="K46" s="23"/>
      <c r="L46" s="22">
        <f>I46+K46+J46</f>
        <v>0</v>
      </c>
      <c r="M46" s="23"/>
      <c r="N46" s="23"/>
      <c r="O46" s="23"/>
      <c r="P46" s="23"/>
      <c r="Q46" s="22">
        <f>M46+N46+O46</f>
        <v>0</v>
      </c>
      <c r="R46" s="23"/>
      <c r="S46" s="23"/>
      <c r="T46" s="23"/>
      <c r="U46" s="22">
        <f>R46+S46+T46</f>
        <v>0</v>
      </c>
      <c r="V46" s="8"/>
      <c r="W46" s="4"/>
    </row>
    <row r="47" spans="1:23" ht="101.25">
      <c r="A47" s="18" t="s">
        <v>86</v>
      </c>
      <c r="B47" s="19" t="s">
        <v>87</v>
      </c>
      <c r="C47" s="23">
        <f>-C33</f>
        <v>2477.8000000000466</v>
      </c>
      <c r="D47" s="23">
        <f>-D33</f>
        <v>-2256.7000000000116</v>
      </c>
      <c r="E47" s="23">
        <f>-E33</f>
        <v>1863.5</v>
      </c>
      <c r="F47" s="23">
        <f>-F33</f>
        <v>2454.3999999999996</v>
      </c>
      <c r="G47" s="23">
        <f>-G33</f>
        <v>-3093.8999999999996</v>
      </c>
      <c r="H47" s="23">
        <f>-H33</f>
        <v>1224</v>
      </c>
      <c r="I47" s="23">
        <f>-I33</f>
        <v>835.1999999999989</v>
      </c>
      <c r="J47" s="23">
        <f>-J33</f>
        <v>2104.499999999999</v>
      </c>
      <c r="K47" s="23">
        <f>-K33</f>
        <v>-2851.300000000003</v>
      </c>
      <c r="L47" s="23">
        <f>-L33</f>
        <v>88.40000000000146</v>
      </c>
      <c r="M47" s="23">
        <f>-M33</f>
        <v>-545.9000000000015</v>
      </c>
      <c r="N47" s="23">
        <f>-N33</f>
        <v>-2336.1999999999935</v>
      </c>
      <c r="O47" s="23">
        <f>-O33</f>
        <v>4484.100000000002</v>
      </c>
      <c r="P47" s="23">
        <f>-P33</f>
        <v>0</v>
      </c>
      <c r="Q47" s="23">
        <f>-Q33</f>
        <v>1602.0000000000073</v>
      </c>
      <c r="R47" s="23">
        <f>-R33</f>
        <v>-5532.299999999997</v>
      </c>
      <c r="S47" s="23">
        <f>-S33</f>
        <v>1001.6999999999971</v>
      </c>
      <c r="T47" s="23">
        <f>-T33</f>
        <v>-640.5</v>
      </c>
      <c r="U47" s="23">
        <f>-U33</f>
        <v>-5171.099999999991</v>
      </c>
      <c r="V47" s="8"/>
      <c r="W47" s="4"/>
    </row>
    <row r="48" spans="1:23" ht="87">
      <c r="A48" s="35" t="s">
        <v>88</v>
      </c>
      <c r="B48" s="19" t="s">
        <v>89</v>
      </c>
      <c r="C48" s="23"/>
      <c r="D48" s="22"/>
      <c r="E48" s="23">
        <v>10876.6</v>
      </c>
      <c r="F48" s="23">
        <f>E49</f>
        <v>7963.1</v>
      </c>
      <c r="G48" s="23">
        <f>F49</f>
        <v>5508.700000000003</v>
      </c>
      <c r="H48" s="23">
        <f>E48</f>
        <v>10876.6</v>
      </c>
      <c r="I48" s="23">
        <f>G49</f>
        <v>7802.600000000002</v>
      </c>
      <c r="J48" s="23">
        <f>I49</f>
        <v>6967.400000000003</v>
      </c>
      <c r="K48" s="23">
        <f>J49</f>
        <v>4862.900000000005</v>
      </c>
      <c r="L48" s="23">
        <f>I48</f>
        <v>7802.600000000002</v>
      </c>
      <c r="M48" s="23">
        <f>K49</f>
        <v>7714.200000000008</v>
      </c>
      <c r="N48" s="23">
        <f>M49</f>
        <v>8260.10000000001</v>
      </c>
      <c r="O48" s="23">
        <f>N49</f>
        <v>10596.300000000003</v>
      </c>
      <c r="P48" s="23">
        <f>O49</f>
        <v>6112.200000000001</v>
      </c>
      <c r="Q48" s="23">
        <f>M48</f>
        <v>7714.200000000008</v>
      </c>
      <c r="R48" s="23">
        <f>O49</f>
        <v>6112.200000000001</v>
      </c>
      <c r="S48" s="23">
        <f>R49</f>
        <v>11644.499999999998</v>
      </c>
      <c r="T48" s="23">
        <f>S49</f>
        <v>10642.800000000003</v>
      </c>
      <c r="U48" s="23">
        <f>R48</f>
        <v>6112.200000000001</v>
      </c>
      <c r="V48" s="8"/>
      <c r="W48" s="4"/>
    </row>
    <row r="49" spans="1:23" ht="87">
      <c r="A49" s="35" t="s">
        <v>90</v>
      </c>
      <c r="B49" s="19" t="s">
        <v>91</v>
      </c>
      <c r="C49" s="22"/>
      <c r="D49" s="22">
        <v>0</v>
      </c>
      <c r="E49" s="22">
        <f>E48+E11-E19-E46-E41</f>
        <v>7963.1</v>
      </c>
      <c r="F49" s="22">
        <f>F48+F11-F19-F46-F41</f>
        <v>5508.700000000003</v>
      </c>
      <c r="G49" s="22">
        <f>G48+G11-G19-G46-G41</f>
        <v>7802.600000000002</v>
      </c>
      <c r="H49" s="22">
        <f>H48+H11-H19-H46-H41</f>
        <v>7802.5999999999985</v>
      </c>
      <c r="I49" s="22">
        <f>I48+I11-I19-I46-I41</f>
        <v>6967.400000000003</v>
      </c>
      <c r="J49" s="22">
        <f>J48+J11-J19-J46-J41</f>
        <v>4862.900000000005</v>
      </c>
      <c r="K49" s="22">
        <f>K48+K11-K19-K46-K41</f>
        <v>7714.200000000008</v>
      </c>
      <c r="L49" s="22">
        <f>L48+L11-L19-L46-L41</f>
        <v>7714.200000000004</v>
      </c>
      <c r="M49" s="22">
        <f>M48+M11-M19-M46-M41</f>
        <v>8260.10000000001</v>
      </c>
      <c r="N49" s="22">
        <f>N48+N11-N19-N46-N41</f>
        <v>10596.300000000003</v>
      </c>
      <c r="O49" s="22">
        <f>O48+O11-O19-O46-O41</f>
        <v>6112.200000000001</v>
      </c>
      <c r="P49" s="22">
        <f>P48+P11-P19-P46</f>
        <v>6112.200000000001</v>
      </c>
      <c r="Q49" s="22">
        <f>Q48+Q11-Q19-Q46-Q41</f>
        <v>6112.199999999997</v>
      </c>
      <c r="R49" s="22">
        <f>R48+R11-R19-R46-R41</f>
        <v>11644.499999999998</v>
      </c>
      <c r="S49" s="22">
        <f>S48+S11-S19-S46-S41</f>
        <v>10642.800000000003</v>
      </c>
      <c r="T49" s="22">
        <f>T48+T11-T19-T46-T41</f>
        <v>11283.300000000003</v>
      </c>
      <c r="U49" s="22">
        <f>U48+U11-U19-U46-U41</f>
        <v>11283.299999999988</v>
      </c>
      <c r="V49" s="8"/>
      <c r="W49" s="4"/>
    </row>
    <row r="50" spans="1:23" ht="143.25">
      <c r="A50" s="35" t="s">
        <v>92</v>
      </c>
      <c r="B50" s="19" t="s">
        <v>93</v>
      </c>
      <c r="C50" s="23"/>
      <c r="D50" s="23">
        <f>D48-D49</f>
        <v>0</v>
      </c>
      <c r="E50" s="23">
        <f>E48-E49</f>
        <v>2913.5</v>
      </c>
      <c r="F50" s="23">
        <f>F48-F49</f>
        <v>2454.399999999998</v>
      </c>
      <c r="G50" s="23">
        <f>G48-G49</f>
        <v>-2293.8999999999996</v>
      </c>
      <c r="H50" s="23">
        <f>H48-H49</f>
        <v>3074.000000000002</v>
      </c>
      <c r="I50" s="23">
        <f>I48-I49</f>
        <v>835.1999999999989</v>
      </c>
      <c r="J50" s="23">
        <f>J48-J49</f>
        <v>2104.499999999998</v>
      </c>
      <c r="K50" s="23">
        <f>K48-K49</f>
        <v>-2851.300000000003</v>
      </c>
      <c r="L50" s="23">
        <f>L48-L49</f>
        <v>88.39999999999782</v>
      </c>
      <c r="M50" s="23">
        <f>M48-M49</f>
        <v>-545.9000000000015</v>
      </c>
      <c r="N50" s="23">
        <f>N48-N49</f>
        <v>-2336.1999999999935</v>
      </c>
      <c r="O50" s="23">
        <f>O48-O49</f>
        <v>4484.100000000002</v>
      </c>
      <c r="P50" s="22">
        <f>P48-P49</f>
        <v>0</v>
      </c>
      <c r="Q50" s="23">
        <f>Q48-Q49</f>
        <v>1602.000000000011</v>
      </c>
      <c r="R50" s="23">
        <f>R48-R49</f>
        <v>-5532.299999999997</v>
      </c>
      <c r="S50" s="23">
        <f>S48-S49</f>
        <v>1001.6999999999953</v>
      </c>
      <c r="T50" s="23">
        <f>T48-T49</f>
        <v>-640.5</v>
      </c>
      <c r="U50" s="23">
        <f>U48-U49</f>
        <v>-5171.099999999988</v>
      </c>
      <c r="V50" s="8"/>
      <c r="W50" s="4"/>
    </row>
    <row r="51" spans="1:23" ht="59.25">
      <c r="A51" s="36" t="s">
        <v>94</v>
      </c>
      <c r="B51" s="19" t="s">
        <v>95</v>
      </c>
      <c r="C51" s="23">
        <f>D51</f>
        <v>0</v>
      </c>
      <c r="D51" s="22"/>
      <c r="E51" s="20"/>
      <c r="F51" s="20"/>
      <c r="G51" s="20"/>
      <c r="H51" s="22"/>
      <c r="I51" s="20"/>
      <c r="J51" s="20"/>
      <c r="K51" s="20"/>
      <c r="L51" s="22"/>
      <c r="M51" s="20"/>
      <c r="N51" s="20"/>
      <c r="O51" s="20"/>
      <c r="P51" s="22"/>
      <c r="Q51" s="22"/>
      <c r="R51" s="20"/>
      <c r="S51" s="20"/>
      <c r="T51" s="20"/>
      <c r="U51" s="22"/>
      <c r="V51" s="8"/>
      <c r="W51" s="4"/>
    </row>
    <row r="52" spans="1:23" ht="16.5">
      <c r="A52" s="37"/>
      <c r="B52" s="38"/>
      <c r="C52" s="39"/>
      <c r="D52" s="40"/>
      <c r="E52" s="41"/>
      <c r="F52" s="41"/>
      <c r="G52" s="41"/>
      <c r="H52" s="40"/>
      <c r="I52" s="41"/>
      <c r="J52" s="41"/>
      <c r="K52" s="41"/>
      <c r="L52" s="40"/>
      <c r="M52" s="41"/>
      <c r="N52" s="41"/>
      <c r="O52" s="41"/>
      <c r="P52" s="40"/>
      <c r="Q52" s="40"/>
      <c r="R52" s="41"/>
      <c r="S52" s="41"/>
      <c r="T52" s="41"/>
      <c r="U52" s="40"/>
      <c r="V52" s="8"/>
      <c r="W52" s="4"/>
    </row>
    <row r="53" spans="1:23" ht="41.25" customHeight="1">
      <c r="A53" s="42"/>
      <c r="B53" s="43" t="s">
        <v>96</v>
      </c>
      <c r="C53" s="43"/>
      <c r="D53" s="43"/>
      <c r="E53" s="43"/>
      <c r="F53" s="43"/>
      <c r="G53" s="43"/>
      <c r="H53" s="5"/>
      <c r="I53" s="13"/>
      <c r="J53" s="4"/>
      <c r="K53" s="44"/>
      <c r="L53" s="45"/>
      <c r="M53" s="46"/>
      <c r="N53" s="46"/>
      <c r="O53" s="45"/>
      <c r="P53" s="45"/>
      <c r="Q53" s="47" t="s">
        <v>97</v>
      </c>
      <c r="R53" s="47"/>
      <c r="S53" s="47"/>
      <c r="T53" s="47"/>
      <c r="U53" s="45"/>
      <c r="V53" s="8"/>
      <c r="W53" s="4"/>
    </row>
    <row r="54" spans="1:23" ht="16.5">
      <c r="A54" s="42"/>
      <c r="B54" s="43"/>
      <c r="C54" s="43"/>
      <c r="D54" s="43"/>
      <c r="E54" s="43"/>
      <c r="F54" s="43"/>
      <c r="G54" s="43"/>
      <c r="H54" s="5"/>
      <c r="I54" s="13"/>
      <c r="J54" s="4"/>
      <c r="K54" s="44"/>
      <c r="L54" s="45"/>
      <c r="M54" s="46"/>
      <c r="N54" s="46"/>
      <c r="O54" s="45"/>
      <c r="P54" s="45"/>
      <c r="Q54" s="47"/>
      <c r="R54" s="47"/>
      <c r="S54" s="47"/>
      <c r="T54" s="47"/>
      <c r="U54" s="45"/>
      <c r="V54" s="8"/>
      <c r="W54" s="4"/>
    </row>
    <row r="55" spans="1:23" ht="16.5">
      <c r="A55" s="42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6"/>
      <c r="N55" s="46"/>
      <c r="O55" s="45"/>
      <c r="P55" s="45"/>
      <c r="Q55" s="48"/>
      <c r="R55" s="48"/>
      <c r="S55" s="48"/>
      <c r="T55" s="48"/>
      <c r="U55" s="45"/>
      <c r="V55" s="8"/>
      <c r="W55" s="4"/>
    </row>
    <row r="56" spans="1:23" ht="31.5" customHeight="1">
      <c r="A56" s="12"/>
      <c r="B56" s="49" t="s">
        <v>98</v>
      </c>
      <c r="C56" s="49"/>
      <c r="D56" s="49"/>
      <c r="E56" s="49"/>
      <c r="F56" s="49"/>
      <c r="G56" s="49"/>
      <c r="H56" s="49"/>
      <c r="I56" s="8"/>
      <c r="J56" s="8"/>
      <c r="K56" s="8"/>
      <c r="L56" s="8"/>
      <c r="M56" s="8"/>
      <c r="N56" s="8"/>
      <c r="O56" s="50"/>
      <c r="P56" s="8"/>
      <c r="Q56" s="51" t="s">
        <v>99</v>
      </c>
      <c r="R56" s="51"/>
      <c r="S56" s="51"/>
      <c r="T56" s="51"/>
      <c r="U56" s="8"/>
      <c r="V56" s="8"/>
      <c r="W56" s="4"/>
    </row>
  </sheetData>
  <sheetProtection selectLockedCells="1" selectUnlockedCells="1"/>
  <mergeCells count="19">
    <mergeCell ref="S1:U1"/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  <mergeCell ref="R7:T8"/>
    <mergeCell ref="U7:U9"/>
    <mergeCell ref="B53:G53"/>
    <mergeCell ref="Q53:T53"/>
    <mergeCell ref="B56:H56"/>
    <mergeCell ref="Q56:T56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2023-01-19T13:52:05Z</dcterms:created>
  <dcterms:modified xsi:type="dcterms:W3CDTF">2023-01-19T13:52:44Z</dcterms:modified>
  <cp:category/>
  <cp:version/>
  <cp:contentType/>
  <cp:contentStatus/>
  <cp:revision>1</cp:revision>
</cp:coreProperties>
</file>