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<sst xmlns="http://schemas.openxmlformats.org/spreadsheetml/2006/main" count="116" uniqueCount="100">
  <si>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Кассовый план исполнения  бюджета муниципального образования город Юрьев-Польский на 2023 год</t>
  </si>
  <si>
    <t>по состоянию на  «01» мая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</si>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</sst>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259021.7</v>
      </c>
      <c r="D11" s="20">
        <f>H11+L11+Q11+U11</f>
        <v>259021.7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4781.7</v>
      </c>
      <c r="K11" s="20">
        <f>K13+K16</f>
        <v>9674.6</v>
      </c>
      <c r="L11" s="20">
        <f>L13+L16</f>
        <v>34883.7</v>
      </c>
      <c r="M11" s="20">
        <f>M13+M16</f>
        <v>19806.1</v>
      </c>
      <c r="N11" s="20">
        <f>N13+N16</f>
        <v>25678.6</v>
      </c>
      <c r="O11" s="20">
        <f>O13+O16</f>
        <v>32556.699999999997</v>
      </c>
      <c r="P11" s="20">
        <f>P13+P16</f>
        <v>0</v>
      </c>
      <c r="Q11" s="20">
        <f>Q13+Q16</f>
        <v>78041.4</v>
      </c>
      <c r="R11" s="20">
        <f>R13+R16</f>
        <v>13854.6</v>
      </c>
      <c r="S11" s="20">
        <f>S13+S16</f>
        <v>17573.6</v>
      </c>
      <c r="T11" s="20">
        <f>T13+T16</f>
        <v>89561.8</v>
      </c>
      <c r="U11" s="20">
        <f>U13+U16</f>
        <v>120990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84917</v>
      </c>
      <c r="D13" s="22">
        <f>D14+D15</f>
        <v>84917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1664.7</v>
      </c>
      <c r="K13" s="22">
        <f>K14+K15</f>
        <v>4445</v>
      </c>
      <c r="L13" s="22">
        <f>L14+L15</f>
        <v>14144.5</v>
      </c>
      <c r="M13" s="22">
        <f>M14+M15</f>
        <v>6726.5</v>
      </c>
      <c r="N13" s="22">
        <f>N14+N15</f>
        <v>3965</v>
      </c>
      <c r="O13" s="22">
        <f>O14+O15</f>
        <v>4346</v>
      </c>
      <c r="P13" s="22">
        <f>P14+P15</f>
        <v>0</v>
      </c>
      <c r="Q13" s="22">
        <f>Q14+Q15</f>
        <v>15037.5</v>
      </c>
      <c r="R13" s="22">
        <f>R14+R15</f>
        <v>10626</v>
      </c>
      <c r="S13" s="22">
        <f>S14+S15</f>
        <v>14347</v>
      </c>
      <c r="T13" s="22">
        <f>T14+T15</f>
        <v>16133.2</v>
      </c>
      <c r="U13" s="22">
        <f>U14+U15</f>
        <v>41106.2</v>
      </c>
      <c r="V13" s="8"/>
      <c r="W13" s="4"/>
    </row>
    <row r="14" spans="1:23" ht="27.75">
      <c r="A14" s="25" t="s">
        <v>52</v>
      </c>
      <c r="B14" s="26"/>
      <c r="C14" s="23">
        <f t="shared" si="0"/>
        <v>17222</v>
      </c>
      <c r="D14" s="23">
        <f aca="true" t="shared" si="1" ref="D14:D15">H14+L14+Q14+U14</f>
        <v>17222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18.5</v>
      </c>
      <c r="K14" s="23">
        <v>1306</v>
      </c>
      <c r="L14" s="23">
        <f aca="true" t="shared" si="3" ref="L14:L15">I14+J14+K14</f>
        <v>2794.1</v>
      </c>
      <c r="M14" s="23">
        <v>756</v>
      </c>
      <c r="N14" s="23">
        <v>756</v>
      </c>
      <c r="O14" s="23">
        <v>1307</v>
      </c>
      <c r="P14" s="23"/>
      <c r="Q14" s="23">
        <f aca="true" t="shared" si="4" ref="Q14:Q15">M14+N14+O14</f>
        <v>2819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0.5">
      <c r="A15" s="25" t="s">
        <v>53</v>
      </c>
      <c r="B15" s="26"/>
      <c r="C15" s="23">
        <f t="shared" si="0"/>
        <v>67695</v>
      </c>
      <c r="D15" s="23">
        <f t="shared" si="1"/>
        <v>67695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1646.2</v>
      </c>
      <c r="K15" s="23">
        <v>3139</v>
      </c>
      <c r="L15" s="23">
        <f t="shared" si="3"/>
        <v>11350.4</v>
      </c>
      <c r="M15" s="23">
        <v>5970.5</v>
      </c>
      <c r="N15" s="23">
        <v>3209</v>
      </c>
      <c r="O15" s="23">
        <v>3039</v>
      </c>
      <c r="P15" s="23"/>
      <c r="Q15" s="23">
        <f t="shared" si="4"/>
        <v>12218.5</v>
      </c>
      <c r="R15" s="23">
        <v>9658</v>
      </c>
      <c r="S15" s="23">
        <v>12883</v>
      </c>
      <c r="T15" s="23">
        <v>11218.2</v>
      </c>
      <c r="U15" s="23">
        <f t="shared" si="5"/>
        <v>33759.2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174104.7</v>
      </c>
      <c r="D16" s="22">
        <f>D18+D17</f>
        <v>174104.7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3117</v>
      </c>
      <c r="K16" s="22">
        <f>K18+K17</f>
        <v>5229.6</v>
      </c>
      <c r="L16" s="22">
        <f>L18+L17</f>
        <v>20739.199999999997</v>
      </c>
      <c r="M16" s="22">
        <f>M18+M17</f>
        <v>13079.6</v>
      </c>
      <c r="N16" s="22">
        <f>N18+N17</f>
        <v>21713.6</v>
      </c>
      <c r="O16" s="22">
        <f>O18+O17</f>
        <v>28210.699999999997</v>
      </c>
      <c r="P16" s="22">
        <f>P18+P17</f>
        <v>0</v>
      </c>
      <c r="Q16" s="22">
        <f>Q18+Q17</f>
        <v>63003.899999999994</v>
      </c>
      <c r="R16" s="22">
        <f>R18+R17</f>
        <v>3228.6</v>
      </c>
      <c r="S16" s="22">
        <f>S18+S17</f>
        <v>3226.6</v>
      </c>
      <c r="T16" s="22">
        <f>T18+T17</f>
        <v>73428.6</v>
      </c>
      <c r="U16" s="22">
        <f>U18+U17</f>
        <v>79883.8</v>
      </c>
      <c r="V16" s="8"/>
      <c r="W16" s="4"/>
    </row>
    <row r="17" spans="1:23" ht="27.75">
      <c r="A17" s="25" t="s">
        <v>52</v>
      </c>
      <c r="B17" s="26"/>
      <c r="C17" s="23">
        <f aca="true" t="shared" si="6" ref="C17:C18">D17</f>
        <v>45926.2</v>
      </c>
      <c r="D17" s="23">
        <f aca="true" t="shared" si="7" ref="D17:D18">H17+L17+Q17+U17</f>
        <v>45926.2</v>
      </c>
      <c r="E17" s="23">
        <v>1138.6</v>
      </c>
      <c r="F17" s="23">
        <v>1165.6</v>
      </c>
      <c r="G17" s="23">
        <v>1165.6</v>
      </c>
      <c r="H17" s="23">
        <f aca="true" t="shared" si="8" ref="H17:H18">E17+F17+G17</f>
        <v>3469.7999999999997</v>
      </c>
      <c r="I17" s="23">
        <v>3165.6</v>
      </c>
      <c r="J17" s="23">
        <v>1192.6</v>
      </c>
      <c r="K17" s="23">
        <v>1165.6</v>
      </c>
      <c r="L17" s="23">
        <f aca="true" t="shared" si="9" ref="L17:L18">I17+J17+K17</f>
        <v>5523.799999999999</v>
      </c>
      <c r="M17" s="23">
        <v>9015.6</v>
      </c>
      <c r="N17" s="23">
        <v>16649.6</v>
      </c>
      <c r="O17" s="23">
        <v>7615.6</v>
      </c>
      <c r="P17" s="23"/>
      <c r="Q17" s="23">
        <f aca="true" t="shared" si="10" ref="Q17:Q18">M17+N17+O17</f>
        <v>33280.799999999996</v>
      </c>
      <c r="R17" s="23">
        <v>1165.6</v>
      </c>
      <c r="S17" s="23">
        <v>1165.6</v>
      </c>
      <c r="T17" s="23">
        <v>1320.6</v>
      </c>
      <c r="U17" s="23">
        <f aca="true" t="shared" si="11" ref="U17:U18">R17+S17+T17</f>
        <v>3651.7999999999997</v>
      </c>
      <c r="V17" s="8"/>
      <c r="W17" s="4"/>
    </row>
    <row r="18" spans="1:23" ht="40.5">
      <c r="A18" s="25" t="s">
        <v>53</v>
      </c>
      <c r="B18" s="26"/>
      <c r="C18" s="23">
        <f t="shared" si="6"/>
        <v>128178.5</v>
      </c>
      <c r="D18" s="23">
        <f t="shared" si="7"/>
        <v>128178.5</v>
      </c>
      <c r="E18" s="27">
        <v>2038</v>
      </c>
      <c r="F18" s="27">
        <v>4076</v>
      </c>
      <c r="G18" s="27">
        <v>894</v>
      </c>
      <c r="H18" s="23">
        <f t="shared" si="8"/>
        <v>7008</v>
      </c>
      <c r="I18" s="23">
        <v>9227</v>
      </c>
      <c r="J18" s="23">
        <v>1924.4</v>
      </c>
      <c r="K18" s="23">
        <v>4064</v>
      </c>
      <c r="L18" s="23">
        <f t="shared" si="9"/>
        <v>15215.4</v>
      </c>
      <c r="M18" s="23">
        <v>4064</v>
      </c>
      <c r="N18" s="23">
        <v>5064</v>
      </c>
      <c r="O18" s="23">
        <v>20595.1</v>
      </c>
      <c r="P18" s="23"/>
      <c r="Q18" s="23">
        <f t="shared" si="10"/>
        <v>29723.1</v>
      </c>
      <c r="R18" s="23">
        <v>2063</v>
      </c>
      <c r="S18" s="23">
        <v>2061</v>
      </c>
      <c r="T18" s="23">
        <v>72108</v>
      </c>
      <c r="U18" s="23">
        <f t="shared" si="11"/>
        <v>76232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267130.69999999995</v>
      </c>
      <c r="D19" s="22">
        <f>D21+D23+D25+D27+D31+D29</f>
        <v>267130.69999999995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13934.900000000001</v>
      </c>
      <c r="K19" s="22">
        <f>K21+K23+K25+K27+K31+K29</f>
        <v>17000</v>
      </c>
      <c r="L19" s="22">
        <f>L21+L23+L25+L27+L31+L29</f>
        <v>47239</v>
      </c>
      <c r="M19" s="22">
        <f>M21+M23+M25+M27+M31+M29</f>
        <v>20103</v>
      </c>
      <c r="N19" s="22">
        <f>N21+N23+N25+N27+N31+N29</f>
        <v>27000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70103</v>
      </c>
      <c r="R19" s="22">
        <f>R21+R23+R25+R27+R31+R29</f>
        <v>20103</v>
      </c>
      <c r="S19" s="22">
        <f>S21+S23+S25+S27+S31+S29</f>
        <v>20000</v>
      </c>
      <c r="T19" s="22">
        <f>T21+T23+T25+T27+T31+T29</f>
        <v>80938.09999999999</v>
      </c>
      <c r="U19" s="22">
        <f>U21+U23+U25+U27+U31+U29</f>
        <v>121041.09999999999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69795.5</v>
      </c>
      <c r="D23" s="22">
        <f>D24</f>
        <v>69795.5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4903.1</v>
      </c>
      <c r="K23" s="22">
        <f>K24</f>
        <v>7000</v>
      </c>
      <c r="L23" s="22">
        <f>L24</f>
        <v>20725.4</v>
      </c>
      <c r="M23" s="22">
        <f>M24</f>
        <v>8000</v>
      </c>
      <c r="N23" s="22">
        <f>N24</f>
        <v>7000</v>
      </c>
      <c r="O23" s="22">
        <f>O24</f>
        <v>13000</v>
      </c>
      <c r="P23" s="22">
        <f>P24</f>
        <v>0</v>
      </c>
      <c r="Q23" s="22">
        <f>Q24</f>
        <v>28000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27.75">
      <c r="A24" s="25" t="s">
        <v>52</v>
      </c>
      <c r="B24" s="26"/>
      <c r="C24" s="23">
        <f>D24</f>
        <v>69795.5</v>
      </c>
      <c r="D24" s="23">
        <f>H24+L24+Q24+U24</f>
        <v>69795.5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4903.1</v>
      </c>
      <c r="K24" s="23">
        <v>7000</v>
      </c>
      <c r="L24" s="23">
        <f>I24+J24+K24</f>
        <v>20725.4</v>
      </c>
      <c r="M24" s="23">
        <v>8000</v>
      </c>
      <c r="N24" s="23">
        <v>7000</v>
      </c>
      <c r="O24" s="23">
        <v>13000</v>
      </c>
      <c r="P24" s="23"/>
      <c r="Q24" s="23">
        <f>M24+N24+O24</f>
        <v>28000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381.1</v>
      </c>
      <c r="D25" s="22">
        <f>D26</f>
        <v>381.1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381.1</v>
      </c>
      <c r="K25" s="22">
        <f>K26</f>
        <v>0</v>
      </c>
      <c r="L25" s="22">
        <f>L26</f>
        <v>381.1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381.1</v>
      </c>
      <c r="D26" s="23">
        <f>H26+L26+Q26+U26</f>
        <v>381.1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381.1</v>
      </c>
      <c r="K26" s="23">
        <v>0</v>
      </c>
      <c r="L26" s="23">
        <f>I26+J26+K26</f>
        <v>381.1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1.2</v>
      </c>
      <c r="D27" s="22">
        <f>D28</f>
        <v>1.2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1.2</v>
      </c>
      <c r="U27" s="22">
        <f>U28</f>
        <v>1.2</v>
      </c>
      <c r="V27" s="8"/>
      <c r="W27" s="4"/>
    </row>
    <row r="28" spans="1:23" ht="27.75">
      <c r="A28" s="25" t="s">
        <v>52</v>
      </c>
      <c r="B28" s="26"/>
      <c r="C28" s="23">
        <f>D28</f>
        <v>1.2</v>
      </c>
      <c r="D28" s="23">
        <f>H28+L28+Q28+U28</f>
        <v>1.2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1.2</v>
      </c>
      <c r="U28" s="23">
        <f>R28+S28+T28</f>
        <v>1.2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3542.1</v>
      </c>
      <c r="D29" s="22">
        <f>D30</f>
        <v>3542.1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-47</v>
      </c>
      <c r="K29" s="22">
        <f>K30</f>
        <v>0</v>
      </c>
      <c r="L29" s="22">
        <f>L30</f>
        <v>1481.8</v>
      </c>
      <c r="M29" s="22">
        <f>M30</f>
        <v>103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103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27.75">
      <c r="A30" s="25" t="s">
        <v>52</v>
      </c>
      <c r="B30" s="26"/>
      <c r="C30" s="23">
        <f>D30</f>
        <v>3542.1</v>
      </c>
      <c r="D30" s="23">
        <f>H30+L30+Q30+U30</f>
        <v>3542.1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-47</v>
      </c>
      <c r="K30" s="23">
        <v>0</v>
      </c>
      <c r="L30" s="23">
        <f>I30+J30+K30</f>
        <v>1481.8</v>
      </c>
      <c r="M30" s="23">
        <v>103</v>
      </c>
      <c r="N30" s="23">
        <v>0</v>
      </c>
      <c r="O30" s="23">
        <v>0</v>
      </c>
      <c r="P30" s="23">
        <f>P32</f>
        <v>0</v>
      </c>
      <c r="Q30" s="23">
        <f>M30+N30+O30</f>
        <v>103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193410.8</v>
      </c>
      <c r="D31" s="22">
        <f>D32</f>
        <v>193410.8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8697.7</v>
      </c>
      <c r="K31" s="22">
        <f>K32</f>
        <v>10000</v>
      </c>
      <c r="L31" s="22">
        <f>L32</f>
        <v>24650.7</v>
      </c>
      <c r="M31" s="22">
        <f>M32</f>
        <v>12000</v>
      </c>
      <c r="N31" s="22">
        <f>N32</f>
        <v>20000</v>
      </c>
      <c r="O31" s="22">
        <f>O32</f>
        <v>10000</v>
      </c>
      <c r="P31" s="22">
        <f>P32</f>
        <v>0</v>
      </c>
      <c r="Q31" s="22">
        <f>Q32</f>
        <v>42000</v>
      </c>
      <c r="R31" s="22">
        <f>R32</f>
        <v>17000</v>
      </c>
      <c r="S31" s="22">
        <f>S32</f>
        <v>17000</v>
      </c>
      <c r="T31" s="22">
        <f>T32</f>
        <v>77024.4</v>
      </c>
      <c r="U31" s="22">
        <f>U32</f>
        <v>111024.4</v>
      </c>
      <c r="V31" s="8"/>
      <c r="W31" s="4"/>
    </row>
    <row r="32" spans="1:23" ht="27.75">
      <c r="A32" s="25" t="s">
        <v>52</v>
      </c>
      <c r="B32" s="26"/>
      <c r="C32" s="23">
        <f>D32</f>
        <v>193410.8</v>
      </c>
      <c r="D32" s="23">
        <f>H32+L32+Q32+U32</f>
        <v>193410.8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8697.7</v>
      </c>
      <c r="K32" s="23">
        <v>10000</v>
      </c>
      <c r="L32" s="23">
        <f>I32+J32+K32</f>
        <v>24650.7</v>
      </c>
      <c r="M32" s="29">
        <v>12000</v>
      </c>
      <c r="N32" s="23">
        <v>20000</v>
      </c>
      <c r="O32" s="23">
        <v>10000</v>
      </c>
      <c r="P32" s="23"/>
      <c r="Q32" s="23">
        <f>M32+N32+O32</f>
        <v>42000</v>
      </c>
      <c r="R32" s="23">
        <v>17000</v>
      </c>
      <c r="S32" s="23">
        <v>17000</v>
      </c>
      <c r="T32" s="23">
        <v>77024.4</v>
      </c>
      <c r="U32" s="23">
        <f>R32+S32+T32</f>
        <v>111024.4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-8108.999999999942</v>
      </c>
      <c r="D33" s="22">
        <f>D11-D19</f>
        <v>-8108.999999999942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-9153.2</v>
      </c>
      <c r="K33" s="22">
        <f>K11-K19</f>
        <v>-7325.4</v>
      </c>
      <c r="L33" s="22">
        <f>L11-L19</f>
        <v>-12355.300000000003</v>
      </c>
      <c r="M33" s="22">
        <f>M11-M19</f>
        <v>-296.90000000000146</v>
      </c>
      <c r="N33" s="22">
        <f>N11-N19</f>
        <v>-1321.4000000000015</v>
      </c>
      <c r="O33" s="22">
        <f>O11-O19</f>
        <v>9556.699999999997</v>
      </c>
      <c r="P33" s="22">
        <f>P11-P19</f>
        <v>0</v>
      </c>
      <c r="Q33" s="22">
        <f>Q11-Q19</f>
        <v>7938.399999999994</v>
      </c>
      <c r="R33" s="22">
        <f>R11-R19</f>
        <v>-6248.4</v>
      </c>
      <c r="S33" s="22">
        <f>S11-S19</f>
        <v>-2426.4000000000015</v>
      </c>
      <c r="T33" s="22">
        <f>T11-T19</f>
        <v>8623.700000000012</v>
      </c>
      <c r="U33" s="22">
        <f>U11-U19</f>
        <v>-51.09999999999127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8108.999999999942</v>
      </c>
      <c r="D34" s="22">
        <f>-D33</f>
        <v>8108.999999999942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9153.2</v>
      </c>
      <c r="K34" s="22">
        <f>-K33</f>
        <v>7325.4</v>
      </c>
      <c r="L34" s="22">
        <f>-L33</f>
        <v>12355.300000000003</v>
      </c>
      <c r="M34" s="22">
        <f>-M33</f>
        <v>296.90000000000146</v>
      </c>
      <c r="N34" s="22">
        <f>-N33</f>
        <v>1321.4000000000015</v>
      </c>
      <c r="O34" s="22">
        <f>-O33</f>
        <v>-9556.699999999997</v>
      </c>
      <c r="P34" s="22">
        <f>-P33</f>
        <v>0</v>
      </c>
      <c r="Q34" s="22">
        <f>-Q33</f>
        <v>-7938.399999999994</v>
      </c>
      <c r="R34" s="22">
        <f>-R33</f>
        <v>6248.4</v>
      </c>
      <c r="S34" s="22">
        <f>-S33</f>
        <v>2426.4000000000015</v>
      </c>
      <c r="T34" s="22">
        <f>-T33</f>
        <v>-8623.700000000012</v>
      </c>
      <c r="U34" s="22">
        <f>-U33</f>
        <v>51.09999999999127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203982.49999999994</v>
      </c>
      <c r="D35" s="23">
        <f>-(D14+D17-(D22+D24+D26+D28+D32+D30))</f>
        <v>203982.49999999994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12723.800000000001</v>
      </c>
      <c r="K35" s="23">
        <f>-(K14+K17-(K22+K24+K26+K28+K32+K30))</f>
        <v>14528.4</v>
      </c>
      <c r="L35" s="23">
        <f>-(L14+L17-(L22+L24+L26+L28+L32+L30))</f>
        <v>38921.1</v>
      </c>
      <c r="M35" s="23">
        <f>-(M14+M17-(M22+M24+M26+M28+M32+M30))</f>
        <v>10331.4</v>
      </c>
      <c r="N35" s="23">
        <f>-(N14+N17-(N22+N24+N26+N28+N32+N30))</f>
        <v>9594.400000000001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34003.200000000004</v>
      </c>
      <c r="R35" s="23">
        <f>-(R14+R17-(R22+R24+R26+R28+R32+R30))</f>
        <v>17969.4</v>
      </c>
      <c r="S35" s="23">
        <f>-(S14+S17-(S22+S24+S26+S28+S32+S30))</f>
        <v>17370.4</v>
      </c>
      <c r="T35" s="23">
        <f>-(T14+T17-(T22+T24+T26+T28+T32+T30))</f>
        <v>74702.49999999999</v>
      </c>
      <c r="U35" s="23">
        <f>-(U14+U17-(U22+U24+U26+U28+U32+U30))</f>
        <v>110042.29999999999</v>
      </c>
      <c r="V35" s="8"/>
      <c r="W35" s="4"/>
    </row>
    <row r="36" spans="1:23" ht="40.5">
      <c r="A36" s="25" t="s">
        <v>53</v>
      </c>
      <c r="B36" s="19"/>
      <c r="C36" s="23">
        <f>-(C15+C18-(0))</f>
        <v>-195873.5</v>
      </c>
      <c r="D36" s="23">
        <f>-(D15+D18-(0))</f>
        <v>-195873.5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-3570.6000000000004</v>
      </c>
      <c r="K36" s="23">
        <f>-(K15+K18-(0))</f>
        <v>-7203</v>
      </c>
      <c r="L36" s="23">
        <f>-(L15+L18-(0))</f>
        <v>-26565.8</v>
      </c>
      <c r="M36" s="23">
        <f>-(M15+M18-(0))</f>
        <v>-10034.5</v>
      </c>
      <c r="N36" s="23">
        <f>-(N15+N18-(0))</f>
        <v>-8273</v>
      </c>
      <c r="O36" s="23">
        <f>-(O15+O18-(0))</f>
        <v>-23634.1</v>
      </c>
      <c r="P36" s="23">
        <f>-(P15+P18-(0))</f>
        <v>0</v>
      </c>
      <c r="Q36" s="23">
        <f>-(Q15+Q18-(0))</f>
        <v>-41941.6</v>
      </c>
      <c r="R36" s="23">
        <f>-(R15+R18-(0))</f>
        <v>-11721</v>
      </c>
      <c r="S36" s="23">
        <f>-(S15+S18-(0))</f>
        <v>-14944</v>
      </c>
      <c r="T36" s="23">
        <f>-(T15+T18-(0))</f>
        <v>-83326.2</v>
      </c>
      <c r="U36" s="23">
        <f>-(U15+U18-(0))</f>
        <v>-109991.2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-259021.7</v>
      </c>
      <c r="D37" s="22">
        <f>-D11+D41</f>
        <v>-259021.7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-4781.7</v>
      </c>
      <c r="K37" s="22">
        <f>-K11+K41</f>
        <v>-9674.6</v>
      </c>
      <c r="L37" s="22">
        <f>-L11+L41</f>
        <v>-34883.7</v>
      </c>
      <c r="M37" s="22">
        <f>-M11+M41</f>
        <v>-19806.1</v>
      </c>
      <c r="N37" s="22">
        <f>-N11+N41</f>
        <v>-25678.6</v>
      </c>
      <c r="O37" s="22">
        <f>-O11+O41</f>
        <v>-32556.699999999997</v>
      </c>
      <c r="P37" s="22">
        <f>-P11</f>
        <v>0</v>
      </c>
      <c r="Q37" s="22">
        <f>-Q11+Q41</f>
        <v>-78041.4</v>
      </c>
      <c r="R37" s="22">
        <f>-R11+R41</f>
        <v>-13854.6</v>
      </c>
      <c r="S37" s="22">
        <f>-S11+S41</f>
        <v>-17573.6</v>
      </c>
      <c r="T37" s="22">
        <f>-T11+T41</f>
        <v>-89561.8</v>
      </c>
      <c r="U37" s="22">
        <f>-U11+U41</f>
        <v>-120990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 aca="true" t="shared" si="12" ref="C39:C43">D39</f>
        <v>-195873.5</v>
      </c>
      <c r="D39" s="23">
        <f>-(D15+D18)</f>
        <v>-195873.5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-3570.6000000000004</v>
      </c>
      <c r="K39" s="23">
        <f>-(K15+K18)-2000</f>
        <v>-9203</v>
      </c>
      <c r="L39" s="23">
        <f>-(L15+L18)</f>
        <v>-26565.8</v>
      </c>
      <c r="M39" s="23">
        <f>-(M15+M18)</f>
        <v>-10034.5</v>
      </c>
      <c r="N39" s="23">
        <f>-(N15+N18)</f>
        <v>-8273</v>
      </c>
      <c r="O39" s="23">
        <f>-(O15+O18)</f>
        <v>-23634.1</v>
      </c>
      <c r="P39" s="23">
        <f>-(P15+P17)</f>
        <v>0</v>
      </c>
      <c r="Q39" s="23">
        <f>-(Q15+Q18)</f>
        <v>-41941.6</v>
      </c>
      <c r="R39" s="23">
        <f>-(R15+R18)</f>
        <v>-11721</v>
      </c>
      <c r="S39" s="23">
        <f>-(S15+S18)</f>
        <v>-14944</v>
      </c>
      <c r="T39" s="23">
        <f>-(T15+T18)</f>
        <v>-83326.2</v>
      </c>
      <c r="U39" s="23">
        <f>-(U15+U18)</f>
        <v>-109991.2</v>
      </c>
      <c r="V39" s="8"/>
      <c r="W39" s="4"/>
    </row>
    <row r="40" spans="1:23" ht="27.75">
      <c r="A40" s="25" t="s">
        <v>52</v>
      </c>
      <c r="B40" s="19"/>
      <c r="C40" s="23">
        <f t="shared" si="12"/>
        <v>-63148.2</v>
      </c>
      <c r="D40" s="23">
        <f>-(D14+D17)</f>
        <v>-63148.2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-1211.1</v>
      </c>
      <c r="K40" s="23">
        <f>-(K14+K17)</f>
        <v>-2471.6</v>
      </c>
      <c r="L40" s="23">
        <f>-(L14+L17)</f>
        <v>-8317.9</v>
      </c>
      <c r="M40" s="23">
        <f>-(M14+M17)</f>
        <v>-9771.6</v>
      </c>
      <c r="N40" s="23">
        <f>-(N14+N17)</f>
        <v>-17405.6</v>
      </c>
      <c r="O40" s="23">
        <f>-(O14+O17)</f>
        <v>-8922.6</v>
      </c>
      <c r="P40" s="23">
        <f>-(P14+P18)</f>
        <v>0</v>
      </c>
      <c r="Q40" s="23">
        <f>-(Q14+Q17)</f>
        <v>-36099.799999999996</v>
      </c>
      <c r="R40" s="23">
        <f>-(R14+R17)</f>
        <v>-2133.6</v>
      </c>
      <c r="S40" s="23">
        <f>-(S14+S17)</f>
        <v>-2629.6</v>
      </c>
      <c r="T40" s="23">
        <f>-(T14+T17)</f>
        <v>-6235.6</v>
      </c>
      <c r="U40" s="23">
        <f>-(U14+U17)</f>
        <v>-10998.8</v>
      </c>
      <c r="V40" s="8"/>
      <c r="W40" s="4"/>
    </row>
    <row r="41" spans="1:23" ht="53.25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C45+C47</f>
        <v>268330.69999999995</v>
      </c>
      <c r="D44" s="22">
        <f>D45+D47</f>
        <v>268330.69999999995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13934.900000000001</v>
      </c>
      <c r="K44" s="22">
        <f>K45+K47</f>
        <v>17000</v>
      </c>
      <c r="L44" s="22">
        <f>L45+L47</f>
        <v>47239</v>
      </c>
      <c r="M44" s="22">
        <f>M45+M47</f>
        <v>20103</v>
      </c>
      <c r="N44" s="22">
        <f>N45+N47</f>
        <v>27000</v>
      </c>
      <c r="O44" s="22">
        <f>O45+O47</f>
        <v>23000</v>
      </c>
      <c r="P44" s="22">
        <f>P45</f>
        <v>0</v>
      </c>
      <c r="Q44" s="22">
        <f>Q45+Q47</f>
        <v>70103</v>
      </c>
      <c r="R44" s="22">
        <f>R45+R47</f>
        <v>20103</v>
      </c>
      <c r="S44" s="22">
        <f>S45+S47</f>
        <v>20000</v>
      </c>
      <c r="T44" s="22">
        <f>T45+T47</f>
        <v>81538.09999999999</v>
      </c>
      <c r="U44" s="22">
        <f>U45+U47</f>
        <v>121641.09999999999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267130.69999999995</v>
      </c>
      <c r="D45" s="23">
        <f>D22+D24+D26+D28+D32+D30</f>
        <v>267130.69999999995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13934.900000000001</v>
      </c>
      <c r="K45" s="23">
        <f>K22+K24+K26+K28+K32+K30</f>
        <v>17000</v>
      </c>
      <c r="L45" s="23">
        <f>L22+L24+L26+L28+L32+L30</f>
        <v>47239</v>
      </c>
      <c r="M45" s="23">
        <f>M22+M24+M26+M28+M32+M30</f>
        <v>20103</v>
      </c>
      <c r="N45" s="23">
        <f>N22+N24+N26+N28+N32+N30</f>
        <v>27000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70103</v>
      </c>
      <c r="R45" s="23">
        <f>R22+R24+R26+R28+R32+R30</f>
        <v>20103</v>
      </c>
      <c r="S45" s="23">
        <f>S22+S24+S26+S28+S32+S30</f>
        <v>20000</v>
      </c>
      <c r="T45" s="23">
        <f>T22+T24+T26+T28+T32+T30</f>
        <v>80938.09999999999</v>
      </c>
      <c r="U45" s="23">
        <f>U22+U24+U26+U28+U32+U30</f>
        <v>121041.09999999999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84</v>
      </c>
      <c r="B47" s="26" t="s">
        <v>85</v>
      </c>
      <c r="C47" s="23">
        <f>D47</f>
        <v>1200</v>
      </c>
      <c r="D47" s="22">
        <f>H47+L47+Q47+U47</f>
        <v>1200</v>
      </c>
      <c r="E47" s="27"/>
      <c r="F47" s="27">
        <v>600</v>
      </c>
      <c r="G47" s="27"/>
      <c r="H47" s="22">
        <f>E47+F47+G47</f>
        <v>600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/>
      <c r="T47" s="23">
        <v>600</v>
      </c>
      <c r="U47" s="22">
        <f>R47+S47+T47</f>
        <v>600</v>
      </c>
      <c r="V47" s="8"/>
      <c r="W47" s="4"/>
    </row>
    <row r="48" spans="1:23" ht="91.5">
      <c r="A48" s="18" t="s">
        <v>86</v>
      </c>
      <c r="B48" s="19" t="s">
        <v>87</v>
      </c>
      <c r="C48" s="23">
        <f>-C33</f>
        <v>8108.999999999942</v>
      </c>
      <c r="D48" s="23">
        <f>-D33</f>
        <v>8108.999999999942</v>
      </c>
      <c r="E48" s="23">
        <f>-E33</f>
        <v>-2629.7999999999997</v>
      </c>
      <c r="F48" s="23">
        <f>-F33</f>
        <v>6452.799999999999</v>
      </c>
      <c r="G48" s="23">
        <f>-G33</f>
        <v>-182</v>
      </c>
      <c r="H48" s="23">
        <f>-H33</f>
        <v>3640.9999999999964</v>
      </c>
      <c r="I48" s="23">
        <f>-I33</f>
        <v>-4123.300000000003</v>
      </c>
      <c r="J48" s="23">
        <f>-J33</f>
        <v>9153.2</v>
      </c>
      <c r="K48" s="23">
        <f>-K33</f>
        <v>7325.4</v>
      </c>
      <c r="L48" s="23">
        <f>-L33</f>
        <v>12355.300000000003</v>
      </c>
      <c r="M48" s="23">
        <f>-M33</f>
        <v>296.90000000000146</v>
      </c>
      <c r="N48" s="23">
        <f>-N33</f>
        <v>1321.4000000000015</v>
      </c>
      <c r="O48" s="23">
        <f>-O33</f>
        <v>-9556.699999999997</v>
      </c>
      <c r="P48" s="23">
        <f>-P33</f>
        <v>0</v>
      </c>
      <c r="Q48" s="23">
        <f>-Q33</f>
        <v>-7938.399999999994</v>
      </c>
      <c r="R48" s="23">
        <f>-R33</f>
        <v>6248.4</v>
      </c>
      <c r="S48" s="23">
        <f>-S33</f>
        <v>2426.4000000000015</v>
      </c>
      <c r="T48" s="23">
        <f>-T33</f>
        <v>-8623.700000000012</v>
      </c>
      <c r="U48" s="23">
        <f>-U33</f>
        <v>51.09999999999127</v>
      </c>
      <c r="V48" s="8"/>
      <c r="W48" s="4"/>
    </row>
    <row r="49" spans="1:23" ht="78.75">
      <c r="A49" s="35" t="s">
        <v>88</v>
      </c>
      <c r="B49" s="19" t="s">
        <v>89</v>
      </c>
      <c r="C49" s="23"/>
      <c r="D49" s="22"/>
      <c r="E49" s="23">
        <v>11283.3</v>
      </c>
      <c r="F49" s="23">
        <f>E50</f>
        <v>13913.099999999997</v>
      </c>
      <c r="G49" s="23">
        <f>F50</f>
        <v>6860.299999999997</v>
      </c>
      <c r="H49" s="23">
        <f>E49</f>
        <v>11283.3</v>
      </c>
      <c r="I49" s="23">
        <f>G50</f>
        <v>7042.299999999997</v>
      </c>
      <c r="J49" s="23">
        <f>I50</f>
        <v>11165.599999999999</v>
      </c>
      <c r="K49" s="23">
        <f>J50</f>
        <v>2012.3999999999978</v>
      </c>
      <c r="L49" s="23">
        <f>I49</f>
        <v>7042.299999999997</v>
      </c>
      <c r="M49" s="23">
        <f>K50</f>
        <v>-5313.000000000002</v>
      </c>
      <c r="N49" s="23">
        <f>M50</f>
        <v>-5609.900000000003</v>
      </c>
      <c r="O49" s="23">
        <f>N50</f>
        <v>-6931.300000000003</v>
      </c>
      <c r="P49" s="23">
        <f>O50</f>
        <v>2625.399999999994</v>
      </c>
      <c r="Q49" s="23">
        <f>M49</f>
        <v>-5313.000000000002</v>
      </c>
      <c r="R49" s="23">
        <f>O50</f>
        <v>2625.399999999994</v>
      </c>
      <c r="S49" s="23">
        <f>R50</f>
        <v>-3623.0000000000073</v>
      </c>
      <c r="T49" s="23">
        <f>S50</f>
        <v>-6049.400000000009</v>
      </c>
      <c r="U49" s="23">
        <f>R49</f>
        <v>2625.399999999994</v>
      </c>
      <c r="V49" s="8"/>
      <c r="W49" s="4"/>
    </row>
    <row r="50" spans="1:23" ht="78.75">
      <c r="A50" s="35" t="s">
        <v>90</v>
      </c>
      <c r="B50" s="19" t="s">
        <v>91</v>
      </c>
      <c r="C50" s="22"/>
      <c r="D50" s="22">
        <v>0</v>
      </c>
      <c r="E50" s="22">
        <f>E49+E11-E19-E47-E41</f>
        <v>13913.099999999997</v>
      </c>
      <c r="F50" s="22">
        <f>F49+F11-F19-F47-F41</f>
        <v>6860.299999999997</v>
      </c>
      <c r="G50" s="22">
        <f>G49+G11-G19-G47-G41</f>
        <v>7042.299999999997</v>
      </c>
      <c r="H50" s="22">
        <f>H49+H11-H19-H47-H41</f>
        <v>7042.300000000003</v>
      </c>
      <c r="I50" s="22">
        <f>I49+I11-I19-I47-I41</f>
        <v>11165.599999999999</v>
      </c>
      <c r="J50" s="22">
        <f>J49+J11-J19-J47-J41</f>
        <v>2012.3999999999978</v>
      </c>
      <c r="K50" s="22">
        <f>K49+K11-K19-K47-K41</f>
        <v>-5313.000000000002</v>
      </c>
      <c r="L50" s="22">
        <f>L49+L11-L19-L47-L41</f>
        <v>-5313.000000000007</v>
      </c>
      <c r="M50" s="22">
        <f>M49+M11-M19-M47-M41</f>
        <v>-5609.900000000003</v>
      </c>
      <c r="N50" s="22">
        <f>N49+N11-N19-N47-N41</f>
        <v>-6931.300000000003</v>
      </c>
      <c r="O50" s="22">
        <f>O49+O11-O19-O47-O41</f>
        <v>2625.399999999994</v>
      </c>
      <c r="P50" s="22">
        <f>P49+P11-P19-P47</f>
        <v>2625.399999999994</v>
      </c>
      <c r="Q50" s="22">
        <f>Q49+Q11-Q19-Q47-Q41</f>
        <v>2625.399999999994</v>
      </c>
      <c r="R50" s="22">
        <f>R49+R11-R19-R47-R41</f>
        <v>-3623.0000000000073</v>
      </c>
      <c r="S50" s="22">
        <f>S49+S11-S19-S47-S41</f>
        <v>-6049.400000000009</v>
      </c>
      <c r="T50" s="22">
        <f>T49+T11-T19-T47-T41</f>
        <v>1974.300000000003</v>
      </c>
      <c r="U50" s="22">
        <f>U49+U11-U19-U47-U41</f>
        <v>1974.300000000003</v>
      </c>
      <c r="V50" s="8"/>
      <c r="W50" s="4"/>
    </row>
    <row r="51" spans="1:23" ht="129.75">
      <c r="A51" s="35" t="s">
        <v>92</v>
      </c>
      <c r="B51" s="19" t="s">
        <v>93</v>
      </c>
      <c r="C51" s="23"/>
      <c r="D51" s="23">
        <f>D49-D50</f>
        <v>0</v>
      </c>
      <c r="E51" s="23">
        <f>E49-E50</f>
        <v>-2629.7999999999975</v>
      </c>
      <c r="F51" s="23">
        <f>F49-F50</f>
        <v>7052.799999999999</v>
      </c>
      <c r="G51" s="23">
        <f>G49-G50</f>
        <v>-182</v>
      </c>
      <c r="H51" s="23">
        <f>H49-H50</f>
        <v>4240.999999999996</v>
      </c>
      <c r="I51" s="23">
        <f>I49-I50</f>
        <v>-4123.300000000001</v>
      </c>
      <c r="J51" s="23">
        <f>J49-J50</f>
        <v>9153.2</v>
      </c>
      <c r="K51" s="23">
        <f>K49-K50</f>
        <v>7325.4</v>
      </c>
      <c r="L51" s="23">
        <f>L49-L50</f>
        <v>12355.300000000005</v>
      </c>
      <c r="M51" s="23">
        <f>M49-M50</f>
        <v>296.90000000000146</v>
      </c>
      <c r="N51" s="23">
        <f>N49-N50</f>
        <v>1321.3999999999996</v>
      </c>
      <c r="O51" s="23">
        <f>O49-O50</f>
        <v>-9556.699999999997</v>
      </c>
      <c r="P51" s="22">
        <f>P49-P50</f>
        <v>0</v>
      </c>
      <c r="Q51" s="23">
        <f>Q49-Q50</f>
        <v>-7938.399999999996</v>
      </c>
      <c r="R51" s="23">
        <f>R49-R50</f>
        <v>6248.4000000000015</v>
      </c>
      <c r="S51" s="23">
        <f>S49-S50</f>
        <v>2426.4000000000015</v>
      </c>
      <c r="T51" s="23">
        <f>T49-T50</f>
        <v>-8023.700000000012</v>
      </c>
      <c r="U51" s="23">
        <f>U49-U50</f>
        <v>651.0999999999913</v>
      </c>
      <c r="V51" s="8"/>
      <c r="W51" s="4"/>
    </row>
    <row r="52" spans="1:23" ht="53.25">
      <c r="A52" s="36" t="s">
        <v>94</v>
      </c>
      <c r="B52" s="19" t="s">
        <v>95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96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97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98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99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2023-05-05T08:41:51Z</dcterms:created>
  <dcterms:modified xsi:type="dcterms:W3CDTF">2023-05-05T08:42:27Z</dcterms:modified>
  <cp:category/>
  <cp:version/>
  <cp:contentType/>
  <cp:contentStatus/>
  <cp:revision>1</cp:revision>
</cp:coreProperties>
</file>