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 refMode="R1C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<sst xmlns="http://schemas.openxmlformats.org/spreadsheetml/2006/main" count="187" uniqueCount="103">
  <si>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</si>
  <si>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</si>
  <si>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</si>
  <si>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</si>
  <si>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</si>
  <si>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</si>
  <si>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</si>
  <si>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</si>
  <si>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</si>
  <si>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</si>
  <si>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</si>
  <si>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</si>
  <si>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</si>
  <si>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</si>
  <si>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</si>
  <si>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</si>
  <si>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</si>
  <si>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</si>
  <si>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</si>
  <si>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</si>
  <si>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</si>
  <si>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</si>
  <si>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</si>
  <si>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</si>
  <si>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</si>
  <si>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</si>
  <si>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</si>
  <si>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</si>
  <si>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</si>
  <si>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</si>
  <si>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</si>
  <si>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</si>
  <si>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</si>
  <si>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</si>
  <si>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</si>
  <si>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</si>
  <si>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</si>
  <si>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</si>
  <si>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</si>
  <si>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</si>
  <si>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</si>
  <si>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</si>
  <si>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</si>
  <si>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</si>
  <si>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</si>
  <si>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</si>
  <si>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</si>
  <si>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</si>
  <si>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</si>
  <si>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</si>
  <si>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</si>
  <si>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</si>
  <si>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</si>
  <si>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</si>
  <si>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</si>
  <si>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</si>
  <si>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</si>
  <si>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</si>
  <si>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</si>
  <si>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</si>
  <si>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</si>
  <si>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</si>
  <si>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</si>
  <si>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</si>
  <si>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</si>
  <si>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</si>
  <si>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</si>
  <si>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</si>
  <si>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</si>
  <si>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</si>
  <si>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</si>
  <si>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</si>
  <si>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</si>
  <si>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</si>
  <si>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</si>
  <si>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</si>
  <si>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</si>
  <si>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</si>
  <si>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</si>
  <si>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</si>
  <si>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</si>
  <si>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</si>
  <si>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</si>
  <si>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</si>
  <si>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</si>
  <si>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</si>
  <si>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</si>
  <si>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</si>
  <si>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</si>
  <si>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</si>
  <si>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</si>
  <si>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</si>
  <si>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</si>
  <si>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</si>
  <si>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</si>
  <si>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</si>
  <si>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</si>
  <si>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</si>
  <si>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</si>
  <si>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</si>
  <si>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</si>
  <si>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</si>
  <si>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(по состоянию на "01"апреля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</si>
</sst>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workbookViewId="0" topLeftCell="A105">
      <selection activeCell="C109" sqref="C109:N12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2"/>
      <c r="O3" s="83"/>
      <c r="P3" s="22"/>
      <c r="Q3" s="22"/>
      <c r="R3" s="22"/>
      <c r="S3" s="22"/>
    </row>
    <row r="4" spans="13:19" ht="13.5" customHeight="1">
      <c r="M4" s="47"/>
      <c r="N4" s="82" t="s">
        <v>86</v>
      </c>
      <c r="O4" s="83"/>
      <c r="P4" s="83"/>
      <c r="Q4" s="83"/>
      <c r="R4" s="83"/>
      <c r="S4" s="22"/>
    </row>
    <row r="5" spans="13:19" ht="15.75" customHeight="1">
      <c r="M5" s="47"/>
      <c r="N5" s="84" t="s">
        <v>87</v>
      </c>
      <c r="O5" s="85"/>
      <c r="P5" s="85"/>
      <c r="Q5" s="85"/>
      <c r="R5" s="85"/>
      <c r="S5" s="22"/>
    </row>
    <row r="6" spans="13:19" ht="12.75" hidden="1">
      <c r="M6" s="47"/>
      <c r="N6" s="85"/>
      <c r="O6" s="85"/>
      <c r="P6" s="85"/>
      <c r="Q6" s="85"/>
      <c r="R6" s="85"/>
      <c r="S6" s="22"/>
    </row>
    <row r="7" spans="13:19" ht="12.75" hidden="1">
      <c r="M7" s="47"/>
      <c r="N7" s="85"/>
      <c r="O7" s="85"/>
      <c r="P7" s="85"/>
      <c r="Q7" s="85"/>
      <c r="R7" s="85"/>
      <c r="S7" s="22"/>
    </row>
    <row r="8" spans="13:19" ht="12.75" hidden="1">
      <c r="M8" s="47"/>
      <c r="N8" s="85"/>
      <c r="O8" s="85"/>
      <c r="P8" s="85"/>
      <c r="Q8" s="85"/>
      <c r="R8" s="85"/>
      <c r="S8" s="22"/>
    </row>
    <row r="9" spans="13:19" ht="42" customHeight="1">
      <c r="M9" s="47"/>
      <c r="N9" s="85"/>
      <c r="O9" s="85"/>
      <c r="P9" s="85"/>
      <c r="Q9" s="85"/>
      <c r="R9" s="85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8" t="s">
        <v>2</v>
      </c>
      <c r="B15" s="78" t="s">
        <v>3</v>
      </c>
      <c r="C15" s="78" t="s">
        <v>84</v>
      </c>
      <c r="D15" s="78" t="s">
        <v>4</v>
      </c>
      <c r="E15" s="78" t="s">
        <v>5</v>
      </c>
      <c r="F15" s="78"/>
      <c r="G15" s="78"/>
      <c r="H15" s="78" t="s">
        <v>6</v>
      </c>
      <c r="I15" s="78" t="s">
        <v>7</v>
      </c>
      <c r="J15" s="78"/>
      <c r="K15" s="78"/>
      <c r="L15" s="79" t="s">
        <v>8</v>
      </c>
      <c r="M15" s="78" t="s">
        <v>9</v>
      </c>
      <c r="N15" s="78"/>
      <c r="O15" s="78"/>
      <c r="P15" s="7"/>
      <c r="Q15" s="78" t="s">
        <v>10</v>
      </c>
      <c r="R15" s="78" t="s">
        <v>11</v>
      </c>
      <c r="S15" s="78"/>
      <c r="T15" s="78"/>
      <c r="U15" s="78" t="s">
        <v>12</v>
      </c>
      <c r="V15" s="1"/>
    </row>
    <row r="16" spans="1:22" ht="3.75" customHeight="1">
      <c r="A16" s="78" t="s">
        <v>0</v>
      </c>
      <c r="B16" s="78" t="s">
        <v>0</v>
      </c>
      <c r="C16" s="78" t="s">
        <v>0</v>
      </c>
      <c r="D16" s="78" t="s">
        <v>0</v>
      </c>
      <c r="E16" s="78" t="s">
        <v>0</v>
      </c>
      <c r="F16" s="78" t="s">
        <v>0</v>
      </c>
      <c r="G16" s="78" t="s">
        <v>0</v>
      </c>
      <c r="H16" s="78" t="s">
        <v>0</v>
      </c>
      <c r="I16" s="78" t="s">
        <v>0</v>
      </c>
      <c r="J16" s="78" t="s">
        <v>0</v>
      </c>
      <c r="K16" s="78" t="s">
        <v>0</v>
      </c>
      <c r="L16" s="79" t="s">
        <v>0</v>
      </c>
      <c r="M16" s="78" t="s">
        <v>0</v>
      </c>
      <c r="N16" s="78" t="s">
        <v>0</v>
      </c>
      <c r="O16" s="78" t="s">
        <v>0</v>
      </c>
      <c r="P16" s="7"/>
      <c r="Q16" s="78" t="s">
        <v>0</v>
      </c>
      <c r="R16" s="78" t="s">
        <v>0</v>
      </c>
      <c r="S16" s="78" t="s">
        <v>0</v>
      </c>
      <c r="T16" s="78" t="s">
        <v>0</v>
      </c>
      <c r="U16" s="78" t="s">
        <v>0</v>
      </c>
      <c r="V16" s="1"/>
    </row>
    <row r="17" spans="1:22" ht="48" customHeight="1">
      <c r="A17" s="78" t="s">
        <v>0</v>
      </c>
      <c r="B17" s="78" t="s">
        <v>0</v>
      </c>
      <c r="C17" s="78" t="s">
        <v>0</v>
      </c>
      <c r="D17" s="78" t="s">
        <v>0</v>
      </c>
      <c r="E17" s="8" t="s">
        <v>13</v>
      </c>
      <c r="F17" s="8" t="s">
        <v>14</v>
      </c>
      <c r="G17" s="8" t="s">
        <v>15</v>
      </c>
      <c r="H17" s="78" t="s">
        <v>0</v>
      </c>
      <c r="I17" s="8" t="s">
        <v>16</v>
      </c>
      <c r="J17" s="8" t="s">
        <v>17</v>
      </c>
      <c r="K17" s="44" t="s">
        <v>18</v>
      </c>
      <c r="L17" s="79" t="s">
        <v>0</v>
      </c>
      <c r="M17" s="44" t="s">
        <v>97</v>
      </c>
      <c r="N17" s="8" t="s">
        <v>19</v>
      </c>
      <c r="O17" s="8" t="s">
        <v>20</v>
      </c>
      <c r="P17" s="8"/>
      <c r="Q17" s="78" t="s">
        <v>0</v>
      </c>
      <c r="R17" s="8" t="s">
        <v>21</v>
      </c>
      <c r="S17" s="8" t="s">
        <v>22</v>
      </c>
      <c r="T17" s="8" t="s">
        <v>23</v>
      </c>
      <c r="U17" s="78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1036853.6</v>
      </c>
      <c r="D21" s="13">
        <f t="shared" si="0"/>
        <v>1136078.4000000001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13">
        <f t="shared" si="0"/>
        <v>279830.9</v>
      </c>
      <c r="I21" s="13">
        <f t="shared" si="0"/>
        <v>186594.10000000003</v>
      </c>
      <c r="J21" s="13">
        <f t="shared" si="0"/>
        <v>82625.79999999999</v>
      </c>
      <c r="K21" s="40">
        <f t="shared" si="0"/>
        <v>111952.9</v>
      </c>
      <c r="L21" s="40">
        <f>L23+L30</f>
        <v>381172.80000000005</v>
      </c>
      <c r="M21" s="40">
        <f t="shared" si="0"/>
        <v>98815.90000000001</v>
      </c>
      <c r="N21" s="13">
        <f t="shared" si="0"/>
        <v>72149.4</v>
      </c>
      <c r="O21" s="13">
        <f t="shared" si="0"/>
        <v>83085.4</v>
      </c>
      <c r="P21" s="13">
        <f t="shared" si="0"/>
        <v>915054.4000000001</v>
      </c>
      <c r="Q21" s="13">
        <v>320366.3</v>
      </c>
      <c r="R21" s="13">
        <f t="shared" si="0"/>
        <v>94890.2</v>
      </c>
      <c r="S21" s="13">
        <f t="shared" si="0"/>
        <v>74526.70000000001</v>
      </c>
      <c r="T21" s="13">
        <f>T23+T30+T29</f>
        <v>51608.299999999996</v>
      </c>
      <c r="U21" s="13">
        <f t="shared" si="0"/>
        <v>221024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279608</v>
      </c>
      <c r="D23" s="35">
        <f>H23+L23+Q23+U23</f>
        <v>279608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35">
        <f aca="true" t="shared" si="1" ref="H23:H37">E23+F23+G23</f>
        <v>57453.7</v>
      </c>
      <c r="I23" s="35">
        <f>I24+I25+I26+I27+I29</f>
        <v>25898.100000000002</v>
      </c>
      <c r="J23" s="35">
        <f>J24+J25+J26+J27</f>
        <v>19231</v>
      </c>
      <c r="K23" s="35">
        <f>K24+K25+K26+K27</f>
        <v>23361</v>
      </c>
      <c r="L23" s="35">
        <f aca="true" t="shared" si="2" ref="L23:L32">I23+J23+K23</f>
        <v>68490.1</v>
      </c>
      <c r="M23" s="35">
        <f>M24+M25+M26+M27</f>
        <v>28562</v>
      </c>
      <c r="N23" s="35">
        <f>N24+N25+N26+N27</f>
        <v>20804</v>
      </c>
      <c r="O23" s="35">
        <f>O24+O25+O26+O27</f>
        <v>21914</v>
      </c>
      <c r="P23" s="35">
        <f>H23+L23+M23+N23+O23</f>
        <v>197223.8</v>
      </c>
      <c r="Q23" s="35">
        <f aca="true" t="shared" si="3" ref="Q23:Q37">M23+N23+O23</f>
        <v>71280</v>
      </c>
      <c r="R23" s="35">
        <f>R24+R25+R26+R27</f>
        <v>26850</v>
      </c>
      <c r="S23" s="35">
        <f>S24+S25+S26+S27</f>
        <v>22462</v>
      </c>
      <c r="T23" s="35">
        <f>T24+T25+T26+T27+T29</f>
        <v>33072.2</v>
      </c>
      <c r="U23" s="35">
        <f aca="true" t="shared" si="4" ref="U23:U37">R23+S23+T23</f>
        <v>82384.2</v>
      </c>
      <c r="V23" s="26"/>
    </row>
    <row r="24" spans="1:22" s="25" customFormat="1" ht="36" customHeight="1">
      <c r="A24" s="23" t="s">
        <v>80</v>
      </c>
      <c r="B24" s="30"/>
      <c r="C24" s="34">
        <v>253714</v>
      </c>
      <c r="D24" s="34">
        <f>H24+L24+Q24+U24</f>
        <v>253714</v>
      </c>
      <c r="E24" s="34">
        <v>15327.8</v>
      </c>
      <c r="F24" s="34">
        <v>-4493.6</v>
      </c>
      <c r="G24" s="34">
        <v>39715.5</v>
      </c>
      <c r="H24" s="35">
        <f t="shared" si="1"/>
        <v>50549.7</v>
      </c>
      <c r="I24" s="34">
        <v>23576.3</v>
      </c>
      <c r="J24" s="34">
        <v>17544</v>
      </c>
      <c r="K24" s="34">
        <v>20638</v>
      </c>
      <c r="L24" s="35">
        <f t="shared" si="2"/>
        <v>61758.3</v>
      </c>
      <c r="M24" s="34">
        <v>26854</v>
      </c>
      <c r="N24" s="34">
        <v>19076</v>
      </c>
      <c r="O24" s="34">
        <v>19161</v>
      </c>
      <c r="P24" s="34"/>
      <c r="Q24" s="35">
        <f t="shared" si="3"/>
        <v>65091</v>
      </c>
      <c r="R24" s="34">
        <v>25148</v>
      </c>
      <c r="S24" s="34">
        <v>20638</v>
      </c>
      <c r="T24" s="34">
        <v>30529</v>
      </c>
      <c r="U24" s="35">
        <f t="shared" si="4"/>
        <v>76315</v>
      </c>
      <c r="V24" s="24"/>
    </row>
    <row r="25" spans="1:22" s="25" customFormat="1" ht="39" customHeight="1">
      <c r="A25" s="23" t="s">
        <v>81</v>
      </c>
      <c r="B25" s="30"/>
      <c r="C25" s="34">
        <v>25892.8</v>
      </c>
      <c r="D25" s="34">
        <f>H25+L25+Q25+U25</f>
        <v>25892.8</v>
      </c>
      <c r="E25" s="34">
        <v>2452.9</v>
      </c>
      <c r="F25" s="34">
        <v>1719.6</v>
      </c>
      <c r="G25" s="34">
        <v>2730.4</v>
      </c>
      <c r="H25" s="35">
        <f t="shared" si="1"/>
        <v>6902.9</v>
      </c>
      <c r="I25" s="34">
        <v>2322.9</v>
      </c>
      <c r="J25" s="34">
        <v>1687</v>
      </c>
      <c r="K25" s="34">
        <v>2723</v>
      </c>
      <c r="L25" s="35">
        <f t="shared" si="2"/>
        <v>6732.9</v>
      </c>
      <c r="M25" s="34">
        <v>1708</v>
      </c>
      <c r="N25" s="34">
        <v>1728</v>
      </c>
      <c r="O25" s="74">
        <v>2753</v>
      </c>
      <c r="P25" s="34"/>
      <c r="Q25" s="35">
        <f t="shared" si="3"/>
        <v>6189</v>
      </c>
      <c r="R25" s="34">
        <v>1702</v>
      </c>
      <c r="S25" s="34">
        <v>1824</v>
      </c>
      <c r="T25" s="34">
        <v>2542</v>
      </c>
      <c r="U25" s="35">
        <f t="shared" si="4"/>
        <v>6068</v>
      </c>
      <c r="V25" s="24"/>
    </row>
    <row r="26" spans="1:22" s="25" customFormat="1" ht="33" customHeight="1">
      <c r="A26" s="23" t="s">
        <v>82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0</v>
      </c>
      <c r="J26" s="34">
        <v>0</v>
      </c>
      <c r="K26" s="34">
        <v>0</v>
      </c>
      <c r="L26" s="35">
        <f>I26+J26+K26</f>
        <v>0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80</v>
      </c>
      <c r="B29" s="30"/>
      <c r="C29" s="34">
        <v>1.2</v>
      </c>
      <c r="D29" s="34">
        <f>H29+L29+Q29+U29</f>
        <v>1.2</v>
      </c>
      <c r="E29" s="34"/>
      <c r="F29" s="34">
        <v>1.1</v>
      </c>
      <c r="G29" s="34">
        <v>0</v>
      </c>
      <c r="H29" s="35">
        <f>E29+F29+G29</f>
        <v>1.1</v>
      </c>
      <c r="I29" s="34">
        <v>-1.1</v>
      </c>
      <c r="J29" s="34"/>
      <c r="K29" s="34"/>
      <c r="L29" s="35">
        <f t="shared" si="2"/>
        <v>-1.1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1.2</v>
      </c>
      <c r="U29" s="35">
        <f t="shared" si="4"/>
        <v>1.2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757245.6</v>
      </c>
      <c r="D30" s="35">
        <f t="shared" si="5"/>
        <v>856470.4000000001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35">
        <f t="shared" si="1"/>
        <v>222377.2</v>
      </c>
      <c r="I30" s="35">
        <f>I31+I32+I33+I34+I35</f>
        <v>160696.00000000003</v>
      </c>
      <c r="J30" s="35">
        <f>J31+J32+J33+J34+J35</f>
        <v>63394.799999999996</v>
      </c>
      <c r="K30" s="35">
        <f>K31+K32+K33+K34+K35</f>
        <v>88591.9</v>
      </c>
      <c r="L30" s="35">
        <f t="shared" si="2"/>
        <v>312682.7</v>
      </c>
      <c r="M30" s="35">
        <f>M31+M32+M33+M34+M35</f>
        <v>70253.90000000001</v>
      </c>
      <c r="N30" s="35">
        <f>N31+N32+N33+N34+N35</f>
        <v>51345.399999999994</v>
      </c>
      <c r="O30" s="35">
        <f>O31+O32+O33+O34+O35+O36</f>
        <v>61171.399999999994</v>
      </c>
      <c r="P30" s="35">
        <f>H30+L30+M30+N30+O30</f>
        <v>717830.6000000001</v>
      </c>
      <c r="Q30" s="35">
        <f t="shared" si="3"/>
        <v>182770.7</v>
      </c>
      <c r="R30" s="35">
        <f>R31+R32+R33+R34+R35</f>
        <v>68040.2</v>
      </c>
      <c r="S30" s="35">
        <f>S31+S32+S33+S34+S35</f>
        <v>52064.700000000004</v>
      </c>
      <c r="T30" s="35">
        <f>T31+T32+T33+T34+T35</f>
        <v>18534.9</v>
      </c>
      <c r="U30" s="35">
        <f t="shared" si="4"/>
        <v>138639.8</v>
      </c>
      <c r="V30" s="26"/>
    </row>
    <row r="31" spans="1:22" s="25" customFormat="1" ht="33" customHeight="1">
      <c r="A31" s="23" t="s">
        <v>80</v>
      </c>
      <c r="B31" s="30"/>
      <c r="C31" s="34">
        <v>216856.3</v>
      </c>
      <c r="D31" s="34">
        <f t="shared" si="5"/>
        <v>221008.09999999998</v>
      </c>
      <c r="E31" s="37">
        <v>33944</v>
      </c>
      <c r="F31" s="37">
        <v>16972.1</v>
      </c>
      <c r="G31" s="37">
        <v>17322.3</v>
      </c>
      <c r="H31" s="35">
        <f t="shared" si="1"/>
        <v>68238.4</v>
      </c>
      <c r="I31" s="34">
        <v>24096</v>
      </c>
      <c r="J31" s="34">
        <v>16999</v>
      </c>
      <c r="K31" s="34">
        <v>17000</v>
      </c>
      <c r="L31" s="35">
        <f t="shared" si="2"/>
        <v>58095</v>
      </c>
      <c r="M31" s="34">
        <v>17000</v>
      </c>
      <c r="N31" s="34">
        <v>17000</v>
      </c>
      <c r="O31" s="34">
        <v>17000</v>
      </c>
      <c r="P31" s="34"/>
      <c r="Q31" s="35">
        <f t="shared" si="3"/>
        <v>51000</v>
      </c>
      <c r="R31" s="34">
        <v>26649.7</v>
      </c>
      <c r="S31" s="34">
        <v>17000</v>
      </c>
      <c r="T31" s="34">
        <v>25</v>
      </c>
      <c r="U31" s="35">
        <f t="shared" si="4"/>
        <v>43674.7</v>
      </c>
      <c r="V31" s="24"/>
    </row>
    <row r="32" spans="1:22" s="25" customFormat="1" ht="34.5" customHeight="1">
      <c r="A32" s="23" t="s">
        <v>81</v>
      </c>
      <c r="B32" s="30"/>
      <c r="C32" s="34">
        <v>81000.4</v>
      </c>
      <c r="D32" s="34">
        <f t="shared" si="5"/>
        <v>174990.09999999998</v>
      </c>
      <c r="E32" s="37">
        <v>2182</v>
      </c>
      <c r="F32" s="37">
        <v>23138.4</v>
      </c>
      <c r="G32" s="37">
        <v>4768.6</v>
      </c>
      <c r="H32" s="35">
        <f t="shared" si="1"/>
        <v>30089</v>
      </c>
      <c r="I32" s="34">
        <v>105771.6</v>
      </c>
      <c r="J32" s="34">
        <v>4689.7</v>
      </c>
      <c r="K32" s="34">
        <v>4667</v>
      </c>
      <c r="L32" s="35">
        <f t="shared" si="2"/>
        <v>115128.3</v>
      </c>
      <c r="M32" s="34">
        <v>4667</v>
      </c>
      <c r="N32" s="34">
        <v>4667</v>
      </c>
      <c r="O32" s="34">
        <v>4667</v>
      </c>
      <c r="P32" s="34"/>
      <c r="Q32" s="35">
        <f t="shared" si="3"/>
        <v>14001</v>
      </c>
      <c r="R32" s="34">
        <v>4667</v>
      </c>
      <c r="S32" s="34">
        <v>4667</v>
      </c>
      <c r="T32" s="34">
        <v>6437.8</v>
      </c>
      <c r="U32" s="35">
        <f>R32+S32+T32</f>
        <v>15771.8</v>
      </c>
      <c r="V32" s="24"/>
    </row>
    <row r="33" spans="1:22" s="25" customFormat="1" ht="35.25" customHeight="1">
      <c r="A33" s="23" t="s">
        <v>82</v>
      </c>
      <c r="B33" s="30"/>
      <c r="C33" s="34">
        <v>362755.6</v>
      </c>
      <c r="D33" s="34">
        <f>H33+L33+Q33+U33</f>
        <v>363019.6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18710.7</v>
      </c>
      <c r="J33" s="74">
        <v>35193.7</v>
      </c>
      <c r="K33" s="74">
        <v>56782.2</v>
      </c>
      <c r="L33" s="35">
        <f>I33+J33+K33</f>
        <v>110686.59999999999</v>
      </c>
      <c r="M33" s="34">
        <v>38460.8</v>
      </c>
      <c r="N33" s="34">
        <v>20908.7</v>
      </c>
      <c r="O33" s="34">
        <v>32257.7</v>
      </c>
      <c r="P33" s="34"/>
      <c r="Q33" s="35">
        <f t="shared" si="3"/>
        <v>91627.2</v>
      </c>
      <c r="R33" s="34">
        <v>29347.1</v>
      </c>
      <c r="S33" s="34">
        <v>23437.9</v>
      </c>
      <c r="T33" s="34">
        <v>4859.5</v>
      </c>
      <c r="U33" s="35">
        <f t="shared" si="4"/>
        <v>57644.5</v>
      </c>
      <c r="V33" s="24"/>
    </row>
    <row r="34" spans="1:22" s="25" customFormat="1" ht="34.5" customHeight="1">
      <c r="A34" s="23" t="s">
        <v>83</v>
      </c>
      <c r="B34" s="30"/>
      <c r="C34" s="34">
        <v>96123.3</v>
      </c>
      <c r="D34" s="34">
        <f t="shared" si="5"/>
        <v>96942.6</v>
      </c>
      <c r="E34" s="37">
        <v>4772.1</v>
      </c>
      <c r="F34" s="37">
        <v>8149</v>
      </c>
      <c r="G34" s="37">
        <v>7557.4</v>
      </c>
      <c r="H34" s="35">
        <f t="shared" si="1"/>
        <v>20478.5</v>
      </c>
      <c r="I34" s="34">
        <v>12117.7</v>
      </c>
      <c r="J34" s="34">
        <v>6512.4</v>
      </c>
      <c r="K34" s="34">
        <v>10142.7</v>
      </c>
      <c r="L34" s="35">
        <f>I34+J34+K34</f>
        <v>28772.8</v>
      </c>
      <c r="M34" s="34">
        <v>10126.1</v>
      </c>
      <c r="N34" s="34">
        <v>8769.7</v>
      </c>
      <c r="O34" s="34">
        <v>7246.7</v>
      </c>
      <c r="P34" s="34"/>
      <c r="Q34" s="35">
        <f t="shared" si="3"/>
        <v>26142.500000000004</v>
      </c>
      <c r="R34" s="34">
        <v>7376.4</v>
      </c>
      <c r="S34" s="34">
        <v>6959.8</v>
      </c>
      <c r="T34" s="34">
        <v>7212.6</v>
      </c>
      <c r="U34" s="35">
        <f t="shared" si="4"/>
        <v>21548.800000000003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510</v>
      </c>
      <c r="E35" s="37">
        <v>170</v>
      </c>
      <c r="F35" s="37">
        <v>0</v>
      </c>
      <c r="G35" s="37">
        <v>340</v>
      </c>
      <c r="H35" s="35">
        <f>E35+F35+G35</f>
        <v>510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1076645.9000000001</v>
      </c>
      <c r="D37" s="75">
        <f>D39+D45+D51+D63</f>
        <v>1197291</v>
      </c>
      <c r="E37" s="35">
        <f>E39+E45+E51+E57+E63</f>
        <v>47855.700000000004</v>
      </c>
      <c r="F37" s="35">
        <f>F39+F45+F51+F57+F63</f>
        <v>100902.70000000001</v>
      </c>
      <c r="G37" s="35">
        <f>G39+G45+G51+G57+G63</f>
        <v>88943</v>
      </c>
      <c r="H37" s="35">
        <f t="shared" si="1"/>
        <v>237701.40000000002</v>
      </c>
      <c r="I37" s="35">
        <f>I39+I45+I51+I57+I63</f>
        <v>252467.8</v>
      </c>
      <c r="J37" s="35">
        <f>J39+J45+J51+J57+J63</f>
        <v>114122.8</v>
      </c>
      <c r="K37" s="35">
        <f>K39+K45+K51+K57+K63</f>
        <v>117553.70000000001</v>
      </c>
      <c r="L37" s="35">
        <v>292319.2</v>
      </c>
      <c r="M37" s="35">
        <f>M39+M45+M51+M57+M63</f>
        <v>90506.6</v>
      </c>
      <c r="N37" s="35">
        <f>N39+N45+N51+N57+N63</f>
        <v>69560.3</v>
      </c>
      <c r="O37" s="35">
        <f>O39+O45+O51+O57+O63</f>
        <v>83652.9</v>
      </c>
      <c r="P37" s="35"/>
      <c r="Q37" s="35">
        <f t="shared" si="3"/>
        <v>243719.80000000002</v>
      </c>
      <c r="R37" s="35">
        <f>R39+R45+R51+R57+R63</f>
        <v>89596.4</v>
      </c>
      <c r="S37" s="35">
        <f>S39+S45+S51+S57+S63</f>
        <v>69981.1</v>
      </c>
      <c r="T37" s="35">
        <f>T39+T45+T51+T63+T58</f>
        <v>72148</v>
      </c>
      <c r="U37" s="35">
        <f t="shared" si="4"/>
        <v>231725.5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26671.7</v>
      </c>
      <c r="D39" s="35">
        <f aca="true" t="shared" si="6" ref="D39:D62">H39+L39+Q39+U39</f>
        <v>140443.90000000002</v>
      </c>
      <c r="E39" s="35">
        <f>E40+E41+E42+E43+E44</f>
        <v>0</v>
      </c>
      <c r="F39" s="35">
        <f>F40+F41+F42+F43+F44</f>
        <v>0</v>
      </c>
      <c r="G39" s="35">
        <f>G40+G41+G42+G43+G44</f>
        <v>6172.1</v>
      </c>
      <c r="H39" s="35">
        <f aca="true" t="shared" si="7" ref="H39:H71">E39+F39+G39</f>
        <v>6172.1</v>
      </c>
      <c r="I39" s="35">
        <f>I40+I41+I42+I43+I44</f>
        <v>108187.1</v>
      </c>
      <c r="J39" s="35">
        <f>J40+J41+J42+J43+J44</f>
        <v>23084.7</v>
      </c>
      <c r="K39" s="35">
        <f>K40+K41+K42+K43+K44</f>
        <v>0</v>
      </c>
      <c r="L39" s="35">
        <f aca="true" t="shared" si="8" ref="L39:L71">I39+J39+K39</f>
        <v>131271.80000000002</v>
      </c>
      <c r="M39" s="35">
        <f>M40+M41+M42+M43+M44</f>
        <v>0</v>
      </c>
      <c r="N39" s="35">
        <f>N40+N41+N42+N43+N44</f>
        <v>0</v>
      </c>
      <c r="O39" s="35">
        <f>O40+O41+O42+O43+O44</f>
        <v>3000</v>
      </c>
      <c r="P39" s="35"/>
      <c r="Q39" s="35">
        <f aca="true" t="shared" si="9" ref="Q39:Q71">M39+N39+O39</f>
        <v>3000</v>
      </c>
      <c r="R39" s="35">
        <f>R40+R41+R42+R43+R44</f>
        <v>0</v>
      </c>
      <c r="S39" s="35">
        <f>S40+S41+S42+S43+S44</f>
        <v>0</v>
      </c>
      <c r="T39" s="35">
        <f>T40+T41+T42+T43+T44</f>
        <v>0</v>
      </c>
      <c r="U39" s="35">
        <f>R39+S39+T39</f>
        <v>0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26671.7</v>
      </c>
      <c r="D41" s="35">
        <f>H41+L41+Q41+U41</f>
        <v>140443.90000000002</v>
      </c>
      <c r="E41" s="35"/>
      <c r="F41" s="35"/>
      <c r="G41" s="35">
        <v>6172.1</v>
      </c>
      <c r="H41" s="35">
        <f t="shared" si="7"/>
        <v>6172.1</v>
      </c>
      <c r="I41" s="35">
        <v>108187.1</v>
      </c>
      <c r="J41" s="35">
        <v>23084.7</v>
      </c>
      <c r="K41" s="35">
        <v>0</v>
      </c>
      <c r="L41" s="35">
        <f t="shared" si="8"/>
        <v>131271.80000000002</v>
      </c>
      <c r="M41" s="35">
        <v>0</v>
      </c>
      <c r="N41" s="35">
        <v>0</v>
      </c>
      <c r="O41" s="35">
        <v>3000</v>
      </c>
      <c r="P41" s="35"/>
      <c r="Q41" s="35">
        <f t="shared" si="9"/>
        <v>3000</v>
      </c>
      <c r="R41" s="35">
        <v>0</v>
      </c>
      <c r="S41" s="35">
        <v>0</v>
      </c>
      <c r="T41" s="35">
        <v>0</v>
      </c>
      <c r="U41" s="35">
        <f t="shared" si="10"/>
        <v>0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58176.3</v>
      </c>
      <c r="D45" s="35">
        <f t="shared" si="6"/>
        <v>62328.1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35">
        <f t="shared" si="7"/>
        <v>13632.2</v>
      </c>
      <c r="I45" s="35">
        <f>I46+I47+I48+I49</f>
        <v>7864</v>
      </c>
      <c r="J45" s="35">
        <f>J46+J47+J48+J49</f>
        <v>3623.4</v>
      </c>
      <c r="K45" s="35">
        <f>K46+K47+K48+K49</f>
        <v>3626.5</v>
      </c>
      <c r="L45" s="35">
        <f t="shared" si="8"/>
        <v>15113.9</v>
      </c>
      <c r="M45" s="35">
        <f>M46+M47+M48+M49</f>
        <v>3626.5</v>
      </c>
      <c r="N45" s="35">
        <f>N46+N47+N48+N49</f>
        <v>3625.5</v>
      </c>
      <c r="O45" s="35">
        <f>O46+O47+O48+O49</f>
        <v>3625.5</v>
      </c>
      <c r="P45" s="35"/>
      <c r="Q45" s="35">
        <f t="shared" si="9"/>
        <v>10877.5</v>
      </c>
      <c r="R45" s="35">
        <f>R46+R47+R48+R49</f>
        <v>15459.5</v>
      </c>
      <c r="S45" s="35">
        <f>S46+S47+S48+S49</f>
        <v>3622.5</v>
      </c>
      <c r="T45" s="35">
        <f>T46+T47+T48+T49</f>
        <v>3622.5</v>
      </c>
      <c r="U45" s="35">
        <f t="shared" si="10"/>
        <v>22704.5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58176.3</v>
      </c>
      <c r="D46" s="35">
        <f t="shared" si="6"/>
        <v>62328.1</v>
      </c>
      <c r="E46" s="35">
        <v>3629</v>
      </c>
      <c r="F46" s="35">
        <v>7624</v>
      </c>
      <c r="G46" s="35">
        <v>2379.2</v>
      </c>
      <c r="H46" s="35">
        <f t="shared" si="7"/>
        <v>13632.2</v>
      </c>
      <c r="I46" s="35">
        <v>7864</v>
      </c>
      <c r="J46" s="35">
        <v>3623.4</v>
      </c>
      <c r="K46" s="35">
        <v>3626.5</v>
      </c>
      <c r="L46" s="35">
        <f t="shared" si="8"/>
        <v>15113.9</v>
      </c>
      <c r="M46" s="35">
        <v>3626.5</v>
      </c>
      <c r="N46" s="35">
        <v>3625.5</v>
      </c>
      <c r="O46" s="35">
        <v>3625.5</v>
      </c>
      <c r="P46" s="35"/>
      <c r="Q46" s="35">
        <f>M46+N46+O46</f>
        <v>10877.5</v>
      </c>
      <c r="R46" s="35">
        <v>15459.5</v>
      </c>
      <c r="S46" s="35">
        <v>3622.5</v>
      </c>
      <c r="T46" s="35">
        <v>3622.5</v>
      </c>
      <c r="U46" s="35">
        <f>R46+S46+T46</f>
        <v>22704.5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667389.6000000001</v>
      </c>
      <c r="D51" s="35">
        <f t="shared" si="6"/>
        <v>668208.8999999999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35">
        <f t="shared" si="7"/>
        <v>144941.3</v>
      </c>
      <c r="I51" s="35">
        <f>I52+I53+I54+I55</f>
        <v>86332.90000000001</v>
      </c>
      <c r="J51" s="35">
        <f>J52+J53+J54+J55</f>
        <v>59735.7</v>
      </c>
      <c r="K51" s="35">
        <f>K52+K53+K54+K55</f>
        <v>86528</v>
      </c>
      <c r="L51" s="35">
        <f t="shared" si="8"/>
        <v>232596.6</v>
      </c>
      <c r="M51" s="35">
        <f>M52+M53+M54+M55</f>
        <v>61148.1</v>
      </c>
      <c r="N51" s="35">
        <f>N52+N53+N54+N55</f>
        <v>40236.7</v>
      </c>
      <c r="O51" s="35">
        <f>O52+O53+O54+O55</f>
        <v>52654.899999999994</v>
      </c>
      <c r="P51" s="35"/>
      <c r="Q51" s="35">
        <f t="shared" si="9"/>
        <v>154039.69999999998</v>
      </c>
      <c r="R51" s="35">
        <f>R52+R53+R54+R55</f>
        <v>49697.899999999994</v>
      </c>
      <c r="S51" s="35">
        <f>S52+S53+S54+S55</f>
        <v>42428.8</v>
      </c>
      <c r="T51" s="35">
        <f>T52+T53+T54+T55</f>
        <v>44504.600000000006</v>
      </c>
      <c r="U51" s="35">
        <f t="shared" si="10"/>
        <v>136631.3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535802.3</v>
      </c>
      <c r="D54" s="35">
        <f t="shared" si="6"/>
        <v>535802.3</v>
      </c>
      <c r="E54" s="35">
        <v>19083.1</v>
      </c>
      <c r="F54" s="35">
        <v>52943.2</v>
      </c>
      <c r="G54" s="35">
        <v>44081.1</v>
      </c>
      <c r="H54" s="35">
        <f t="shared" si="7"/>
        <v>116107.4</v>
      </c>
      <c r="I54" s="75">
        <v>71065.3</v>
      </c>
      <c r="J54" s="75">
        <v>50222.1</v>
      </c>
      <c r="K54" s="35">
        <v>73507</v>
      </c>
      <c r="L54" s="35">
        <f t="shared" si="8"/>
        <v>194794.4</v>
      </c>
      <c r="M54" s="35">
        <v>48054.1</v>
      </c>
      <c r="N54" s="35">
        <v>28001.4</v>
      </c>
      <c r="O54" s="35">
        <v>42391.6</v>
      </c>
      <c r="P54" s="35"/>
      <c r="Q54" s="35">
        <f t="shared" si="9"/>
        <v>118447.1</v>
      </c>
      <c r="R54" s="35">
        <v>39544.6</v>
      </c>
      <c r="S54" s="35">
        <v>32516.4</v>
      </c>
      <c r="T54" s="35">
        <v>34392.4</v>
      </c>
      <c r="U54" s="35">
        <f>R54+S54+T54</f>
        <v>106453.4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131587.3</v>
      </c>
      <c r="D55" s="35">
        <f t="shared" si="6"/>
        <v>132406.6</v>
      </c>
      <c r="E55" s="35">
        <v>7544.9</v>
      </c>
      <c r="F55" s="35">
        <v>11088.4</v>
      </c>
      <c r="G55" s="35">
        <v>10200.6</v>
      </c>
      <c r="H55" s="35">
        <f t="shared" si="7"/>
        <v>28833.9</v>
      </c>
      <c r="I55" s="35">
        <v>15267.6</v>
      </c>
      <c r="J55" s="35">
        <v>9513.6</v>
      </c>
      <c r="K55" s="35">
        <v>13021</v>
      </c>
      <c r="L55" s="35">
        <f t="shared" si="8"/>
        <v>37802.2</v>
      </c>
      <c r="M55" s="35">
        <v>13094</v>
      </c>
      <c r="N55" s="35">
        <v>12235.3</v>
      </c>
      <c r="O55" s="35">
        <v>10263.3</v>
      </c>
      <c r="P55" s="35"/>
      <c r="Q55" s="35">
        <f t="shared" si="9"/>
        <v>35592.6</v>
      </c>
      <c r="R55" s="35">
        <v>10153.3</v>
      </c>
      <c r="S55" s="35">
        <v>9912.4</v>
      </c>
      <c r="T55" s="35">
        <v>10112.2</v>
      </c>
      <c r="U55" s="35">
        <f t="shared" si="10"/>
        <v>30177.899999999998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324408.3</v>
      </c>
      <c r="D63" s="35">
        <f>D64+D65+D66+D67+D68+D69+D70</f>
        <v>326310.10000000003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35">
        <f t="shared" si="7"/>
        <v>72955.8</v>
      </c>
      <c r="I63" s="35">
        <f>I64+I65+I66+I67+I68+I69</f>
        <v>50083.799999999996</v>
      </c>
      <c r="J63" s="35">
        <f>J64+J65+J66+J67+J68+J69</f>
        <v>27679</v>
      </c>
      <c r="K63" s="35">
        <f>K64+K65+K66+K67+K68+K69</f>
        <v>27399.200000000004</v>
      </c>
      <c r="L63" s="35">
        <f>L64+L65+L66+L67+L68+L69</f>
        <v>105162</v>
      </c>
      <c r="M63" s="35">
        <f>M64+M65+M66+M67+M68+M69</f>
        <v>25732.000000000004</v>
      </c>
      <c r="N63" s="35">
        <f>N64+N65+N66+N67+N68+N69+N70</f>
        <v>25698.100000000002</v>
      </c>
      <c r="O63" s="35">
        <f>O64+O65+O66+O67+O68+O69</f>
        <v>24372.5</v>
      </c>
      <c r="P63" s="35"/>
      <c r="Q63" s="35">
        <f t="shared" si="9"/>
        <v>75802.6</v>
      </c>
      <c r="R63" s="35">
        <f>R64+R65+R66+R67+R68+R69</f>
        <v>24439.000000000004</v>
      </c>
      <c r="S63" s="35">
        <f>S64+S65+S66+S67+S68+S69</f>
        <v>23929.800000000003</v>
      </c>
      <c r="T63" s="35">
        <f>T64+T65+T66+T67+T68+T69</f>
        <v>24020.9</v>
      </c>
      <c r="U63" s="35">
        <f t="shared" si="10"/>
        <v>72389.70000000001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15330</v>
      </c>
      <c r="D64" s="35">
        <f aca="true" t="shared" si="11" ref="D64:D70">H64+L64+Q64+U64</f>
        <v>15330</v>
      </c>
      <c r="E64" s="35">
        <v>256.8</v>
      </c>
      <c r="F64" s="35">
        <v>1463.3</v>
      </c>
      <c r="G64" s="35">
        <v>1083.8</v>
      </c>
      <c r="H64" s="35">
        <f t="shared" si="7"/>
        <v>2803.8999999999996</v>
      </c>
      <c r="I64" s="35">
        <v>1285</v>
      </c>
      <c r="J64" s="35">
        <v>2215.1</v>
      </c>
      <c r="K64" s="35">
        <v>1277</v>
      </c>
      <c r="L64" s="35">
        <f t="shared" si="8"/>
        <v>4777.1</v>
      </c>
      <c r="M64" s="35">
        <v>1360</v>
      </c>
      <c r="N64" s="35">
        <v>1278</v>
      </c>
      <c r="O64" s="35">
        <v>1278</v>
      </c>
      <c r="P64" s="35"/>
      <c r="Q64" s="35">
        <f t="shared" si="9"/>
        <v>3916</v>
      </c>
      <c r="R64" s="35">
        <v>1279</v>
      </c>
      <c r="S64" s="35">
        <v>1277</v>
      </c>
      <c r="T64" s="35">
        <v>1277</v>
      </c>
      <c r="U64" s="35">
        <f t="shared" si="10"/>
        <v>3833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185167.1</v>
      </c>
      <c r="D65" s="35">
        <f t="shared" si="11"/>
        <v>186804.90000000002</v>
      </c>
      <c r="E65" s="35">
        <v>12560.5</v>
      </c>
      <c r="F65" s="35">
        <v>17350.5</v>
      </c>
      <c r="G65" s="35">
        <v>16782.9</v>
      </c>
      <c r="H65" s="35">
        <f t="shared" si="7"/>
        <v>46693.9</v>
      </c>
      <c r="I65" s="35">
        <v>27449.9</v>
      </c>
      <c r="J65" s="35">
        <v>14082.7</v>
      </c>
      <c r="K65" s="35">
        <v>14082.7</v>
      </c>
      <c r="L65" s="35">
        <f t="shared" si="8"/>
        <v>55615.3</v>
      </c>
      <c r="M65" s="35">
        <v>14082.7</v>
      </c>
      <c r="N65" s="35">
        <v>14082.7</v>
      </c>
      <c r="O65" s="35">
        <v>14082.7</v>
      </c>
      <c r="P65" s="35"/>
      <c r="Q65" s="35">
        <f>M65+N65+O65</f>
        <v>42248.100000000006</v>
      </c>
      <c r="R65" s="35">
        <v>14082.7</v>
      </c>
      <c r="S65" s="35">
        <v>14082.7</v>
      </c>
      <c r="T65" s="35">
        <v>14082.2</v>
      </c>
      <c r="U65" s="35">
        <f t="shared" si="10"/>
        <v>42247.600000000006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110999.2</v>
      </c>
      <c r="D66" s="35">
        <f t="shared" si="11"/>
        <v>111263.20000000001</v>
      </c>
      <c r="E66" s="35">
        <v>4485.6</v>
      </c>
      <c r="F66" s="35">
        <v>9480.7</v>
      </c>
      <c r="G66" s="35">
        <v>7322</v>
      </c>
      <c r="H66" s="35">
        <f t="shared" si="7"/>
        <v>21288.300000000003</v>
      </c>
      <c r="I66" s="35">
        <v>19501.6</v>
      </c>
      <c r="J66" s="35">
        <v>10253.8</v>
      </c>
      <c r="K66" s="35">
        <v>10968.1</v>
      </c>
      <c r="L66" s="35">
        <f>I66+J66+K66</f>
        <v>40723.5</v>
      </c>
      <c r="M66" s="35">
        <v>9238.1</v>
      </c>
      <c r="N66" s="35">
        <v>9360</v>
      </c>
      <c r="O66" s="35">
        <v>7992.4</v>
      </c>
      <c r="P66" s="35"/>
      <c r="Q66" s="35">
        <f t="shared" si="9"/>
        <v>26590.5</v>
      </c>
      <c r="R66" s="35">
        <v>8043.1</v>
      </c>
      <c r="S66" s="35">
        <v>7482.7</v>
      </c>
      <c r="T66" s="35">
        <v>7135.1</v>
      </c>
      <c r="U66" s="35">
        <f t="shared" si="10"/>
        <v>22660.9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8856</v>
      </c>
      <c r="D67" s="35">
        <f t="shared" si="11"/>
        <v>8856</v>
      </c>
      <c r="E67" s="35">
        <v>181.5</v>
      </c>
      <c r="F67" s="35">
        <v>605</v>
      </c>
      <c r="G67" s="35">
        <v>643.5</v>
      </c>
      <c r="H67" s="35">
        <f>E67+F67+G67</f>
        <v>1430</v>
      </c>
      <c r="I67" s="35">
        <v>1235</v>
      </c>
      <c r="J67" s="35">
        <v>789.4</v>
      </c>
      <c r="K67" s="35">
        <v>733.4</v>
      </c>
      <c r="L67" s="35">
        <f>I67+J67+K67</f>
        <v>2757.8</v>
      </c>
      <c r="M67" s="35">
        <v>713.2</v>
      </c>
      <c r="N67" s="35">
        <v>639.4</v>
      </c>
      <c r="O67" s="35">
        <v>681.4</v>
      </c>
      <c r="P67" s="35"/>
      <c r="Q67" s="35">
        <f>M67+N67+O67</f>
        <v>2034</v>
      </c>
      <c r="R67" s="35">
        <v>696.2</v>
      </c>
      <c r="S67" s="35">
        <v>749.4</v>
      </c>
      <c r="T67" s="35">
        <v>1188.6</v>
      </c>
      <c r="U67" s="35">
        <f t="shared" si="10"/>
        <v>2634.2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1982</v>
      </c>
      <c r="D68" s="35">
        <f t="shared" si="11"/>
        <v>1982</v>
      </c>
      <c r="E68" s="35">
        <v>55.9</v>
      </c>
      <c r="F68" s="35">
        <v>171.2</v>
      </c>
      <c r="G68" s="35">
        <v>136</v>
      </c>
      <c r="H68" s="35">
        <f>E68+F68+G68</f>
        <v>363.1</v>
      </c>
      <c r="I68" s="35">
        <v>297.7</v>
      </c>
      <c r="J68" s="35">
        <v>165.2</v>
      </c>
      <c r="K68" s="35">
        <v>165.2</v>
      </c>
      <c r="L68" s="35">
        <f>I68+J68+K68</f>
        <v>628.0999999999999</v>
      </c>
      <c r="M68" s="35">
        <v>165.2</v>
      </c>
      <c r="N68" s="35">
        <v>165.2</v>
      </c>
      <c r="O68" s="35">
        <v>165.2</v>
      </c>
      <c r="P68" s="35"/>
      <c r="Q68" s="35">
        <f>M68+N68+O68</f>
        <v>495.59999999999997</v>
      </c>
      <c r="R68" s="35">
        <v>165.2</v>
      </c>
      <c r="S68" s="35">
        <v>165.2</v>
      </c>
      <c r="T68" s="35">
        <v>164.8</v>
      </c>
      <c r="U68" s="35">
        <f>R68+S68+T68</f>
        <v>495.2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2074</v>
      </c>
      <c r="D69" s="35">
        <f t="shared" si="11"/>
        <v>2074</v>
      </c>
      <c r="E69" s="35">
        <v>58.4</v>
      </c>
      <c r="F69" s="35">
        <v>176.4</v>
      </c>
      <c r="G69" s="35">
        <v>141.8</v>
      </c>
      <c r="H69" s="35">
        <f>E69+F69+G69</f>
        <v>376.6</v>
      </c>
      <c r="I69" s="35">
        <v>314.6</v>
      </c>
      <c r="J69" s="35">
        <v>172.8</v>
      </c>
      <c r="K69" s="35">
        <v>172.8</v>
      </c>
      <c r="L69" s="35">
        <f>I69+J69+K69</f>
        <v>660.2</v>
      </c>
      <c r="M69" s="35">
        <v>172.8</v>
      </c>
      <c r="N69" s="35">
        <v>172.8</v>
      </c>
      <c r="O69" s="35">
        <v>172.8</v>
      </c>
      <c r="P69" s="35"/>
      <c r="Q69" s="35">
        <f>M69+N69+O69</f>
        <v>518.4000000000001</v>
      </c>
      <c r="R69" s="35">
        <v>172.8</v>
      </c>
      <c r="S69" s="35">
        <v>172.8</v>
      </c>
      <c r="T69" s="35">
        <v>173.2</v>
      </c>
      <c r="U69" s="35">
        <f>R69+S69+T69</f>
        <v>518.8</v>
      </c>
      <c r="V69" s="26"/>
      <c r="W69" s="27"/>
    </row>
    <row r="70" spans="1:23" s="25" customFormat="1" ht="23.25" customHeight="1">
      <c r="A70" s="23" t="s">
        <v>99</v>
      </c>
      <c r="B70" s="31"/>
      <c r="C70" s="35">
        <v>0</v>
      </c>
      <c r="D70" s="35">
        <f t="shared" si="11"/>
        <v>0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0</v>
      </c>
      <c r="O70" s="35">
        <v>0</v>
      </c>
      <c r="P70" s="35"/>
      <c r="Q70" s="3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-39792.30000000016</v>
      </c>
      <c r="D71" s="75">
        <f>D21-D37</f>
        <v>-61212.59999999986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35">
        <f t="shared" si="7"/>
        <v>42129.50000000001</v>
      </c>
      <c r="I71" s="35">
        <f>I21-I37</f>
        <v>-65873.69999999995</v>
      </c>
      <c r="J71" s="35">
        <f>J21-J37</f>
        <v>-31497.000000000015</v>
      </c>
      <c r="K71" s="35">
        <f>K21-K37</f>
        <v>-5600.8000000000175</v>
      </c>
      <c r="L71" s="35">
        <f t="shared" si="8"/>
        <v>-102971.49999999999</v>
      </c>
      <c r="M71" s="35">
        <f>M21-M37</f>
        <v>8309.300000000003</v>
      </c>
      <c r="N71" s="35">
        <f>N21-N37</f>
        <v>2589.0999999999913</v>
      </c>
      <c r="O71" s="35">
        <f>O21-O37</f>
        <v>-567.5</v>
      </c>
      <c r="P71" s="35">
        <f>P21-P37</f>
        <v>915054.4000000001</v>
      </c>
      <c r="Q71" s="35">
        <f t="shared" si="9"/>
        <v>10330.899999999994</v>
      </c>
      <c r="R71" s="35">
        <f>R21-R37</f>
        <v>5293.800000000003</v>
      </c>
      <c r="S71" s="35">
        <f>S21-S37</f>
        <v>4545.600000000006</v>
      </c>
      <c r="T71" s="75">
        <f>T21-T37</f>
        <v>-20539.700000000004</v>
      </c>
      <c r="U71" s="35">
        <f t="shared" si="10"/>
        <v>-10700.299999999996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39792.29999999993</v>
      </c>
      <c r="D72" s="75">
        <v>61212.6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35">
        <f>H82+H92</f>
        <v>-42129.5</v>
      </c>
      <c r="I72" s="35">
        <f aca="true" t="shared" si="12" ref="I72:O72">I82+I92</f>
        <v>65872.6</v>
      </c>
      <c r="J72" s="35">
        <f t="shared" si="12"/>
        <v>31497.000000000015</v>
      </c>
      <c r="K72" s="35">
        <f t="shared" si="12"/>
        <v>5600.800000000003</v>
      </c>
      <c r="L72" s="35">
        <f t="shared" si="12"/>
        <v>102970.40000000002</v>
      </c>
      <c r="M72" s="35">
        <f t="shared" si="12"/>
        <v>-8309.300000000017</v>
      </c>
      <c r="N72" s="35">
        <f t="shared" si="12"/>
        <v>-2589.0999999999913</v>
      </c>
      <c r="O72" s="35">
        <f t="shared" si="12"/>
        <v>567.5</v>
      </c>
      <c r="P72" s="35"/>
      <c r="Q72" s="35">
        <f>Q82+Q92</f>
        <v>-10330.899999999994</v>
      </c>
      <c r="R72" s="35">
        <f>R82+R92</f>
        <v>-5293.800000000003</v>
      </c>
      <c r="S72" s="35">
        <f>S82+S92</f>
        <v>-4545.600000000006</v>
      </c>
      <c r="T72" s="35">
        <f>T82+T92</f>
        <v>20543.299999999996</v>
      </c>
      <c r="U72" s="35">
        <f>R72+S72+T72</f>
        <v>10703.899999999987</v>
      </c>
      <c r="V72" s="24"/>
    </row>
    <row r="73" spans="1:22" s="25" customFormat="1" ht="34.5" customHeight="1">
      <c r="A73" s="23" t="s">
        <v>80</v>
      </c>
      <c r="B73" s="31"/>
      <c r="C73" s="35">
        <v>-167313.4</v>
      </c>
      <c r="D73" s="35">
        <f aca="true" t="shared" si="13" ref="D73:D81">H73+L73+Q73+U73</f>
        <v>-167313.40000000002</v>
      </c>
      <c r="E73" s="35">
        <v>-27935</v>
      </c>
      <c r="F73" s="35">
        <v>-12546.4</v>
      </c>
      <c r="G73" s="35">
        <v>-11446.4</v>
      </c>
      <c r="H73" s="35">
        <f aca="true" t="shared" si="14" ref="H73:H87">E73+F73+G73</f>
        <v>-51927.8</v>
      </c>
      <c r="I73" s="35">
        <v>-10999.8</v>
      </c>
      <c r="J73" s="35">
        <v>-10048.5</v>
      </c>
      <c r="K73" s="35">
        <v>-12902.2</v>
      </c>
      <c r="L73" s="35">
        <f aca="true" t="shared" si="15" ref="L73:L87">I73+J73+K73</f>
        <v>-33950.5</v>
      </c>
      <c r="M73" s="35">
        <v>-12563.2</v>
      </c>
      <c r="N73" s="35">
        <v>-10403.1</v>
      </c>
      <c r="O73" s="35">
        <v>-24313.6</v>
      </c>
      <c r="P73" s="35"/>
      <c r="Q73" s="35">
        <f aca="true" t="shared" si="16" ref="Q73:Q87">M73+N73+O73</f>
        <v>-47279.9</v>
      </c>
      <c r="R73" s="35">
        <v>-8400</v>
      </c>
      <c r="S73" s="35">
        <v>-15819.9</v>
      </c>
      <c r="T73" s="35">
        <v>-9935.3</v>
      </c>
      <c r="U73" s="35">
        <f aca="true" t="shared" si="17" ref="U73:U86">R73+S73+T73</f>
        <v>-34155.2</v>
      </c>
      <c r="V73" s="24"/>
    </row>
    <row r="74" spans="1:22" s="25" customFormat="1" ht="34.5" customHeight="1">
      <c r="A74" s="23" t="s">
        <v>80</v>
      </c>
      <c r="B74" s="31"/>
      <c r="C74" s="75">
        <v>-238378</v>
      </c>
      <c r="D74" s="75">
        <f t="shared" si="13"/>
        <v>-238378.00000000003</v>
      </c>
      <c r="E74" s="75">
        <v>-11470.4</v>
      </c>
      <c r="F74" s="75">
        <v>-18299.4</v>
      </c>
      <c r="G74" s="75">
        <v>-23879.8</v>
      </c>
      <c r="H74" s="75">
        <f>E74+F74+G74</f>
        <v>-53649.600000000006</v>
      </c>
      <c r="I74" s="75">
        <v>-20840.8</v>
      </c>
      <c r="J74" s="75">
        <v>-17658.3</v>
      </c>
      <c r="K74" s="75">
        <v>-20631.1</v>
      </c>
      <c r="L74" s="75">
        <f>I74+J74+K74</f>
        <v>-59130.2</v>
      </c>
      <c r="M74" s="75">
        <v>-27012.9</v>
      </c>
      <c r="N74" s="75">
        <v>-19141.7</v>
      </c>
      <c r="O74" s="75">
        <v>-19181.5</v>
      </c>
      <c r="P74" s="75"/>
      <c r="Q74" s="75">
        <f>M74+N74+O74</f>
        <v>-65336.100000000006</v>
      </c>
      <c r="R74" s="75">
        <v>-26555.8</v>
      </c>
      <c r="S74" s="75">
        <v>-22414.4</v>
      </c>
      <c r="T74" s="75">
        <v>-11291.9</v>
      </c>
      <c r="U74" s="75">
        <f>R74+S74+T74</f>
        <v>-60262.1</v>
      </c>
      <c r="V74" s="24"/>
    </row>
    <row r="75" spans="1:22" s="25" customFormat="1" ht="36.75" customHeight="1">
      <c r="A75" s="23" t="s">
        <v>81</v>
      </c>
      <c r="B75" s="31"/>
      <c r="C75" s="35">
        <v>104945.6</v>
      </c>
      <c r="D75" s="35">
        <f t="shared" si="13"/>
        <v>126365.90000000001</v>
      </c>
      <c r="E75" s="35">
        <f aca="true" t="shared" si="18" ref="E75:G78">E85+E94</f>
        <v>7925.6</v>
      </c>
      <c r="F75" s="35">
        <f t="shared" si="18"/>
        <v>-7507.5</v>
      </c>
      <c r="G75" s="35">
        <f t="shared" si="18"/>
        <v>15456</v>
      </c>
      <c r="H75" s="35">
        <f t="shared" si="14"/>
        <v>15874.1</v>
      </c>
      <c r="I75" s="35">
        <f aca="true" t="shared" si="19" ref="I75:K78">I85+I94</f>
        <v>27542.5</v>
      </c>
      <c r="J75" s="35">
        <f t="shared" si="19"/>
        <v>30790.7</v>
      </c>
      <c r="K75" s="35">
        <f t="shared" si="19"/>
        <v>6692.700000000001</v>
      </c>
      <c r="L75" s="35">
        <f t="shared" si="15"/>
        <v>65025.899999999994</v>
      </c>
      <c r="M75" s="35">
        <f aca="true" t="shared" si="20" ref="M75:O78">M85+M94</f>
        <v>7707.700000000001</v>
      </c>
      <c r="N75" s="35">
        <v>7687.7</v>
      </c>
      <c r="O75" s="35">
        <f t="shared" si="20"/>
        <v>9662.7</v>
      </c>
      <c r="P75" s="35"/>
      <c r="Q75" s="35">
        <f t="shared" si="16"/>
        <v>25058.100000000002</v>
      </c>
      <c r="R75" s="35">
        <f aca="true" t="shared" si="21" ref="R75:T78">R85+R94</f>
        <v>7713.700000000001</v>
      </c>
      <c r="S75" s="35">
        <f t="shared" si="21"/>
        <v>7591.700000000001</v>
      </c>
      <c r="T75" s="35">
        <f t="shared" si="21"/>
        <v>5102.4000000000015</v>
      </c>
      <c r="U75" s="35">
        <f t="shared" si="17"/>
        <v>20407.800000000003</v>
      </c>
      <c r="V75" s="24"/>
    </row>
    <row r="76" spans="1:22" s="25" customFormat="1" ht="34.5" customHeight="1">
      <c r="A76" s="23" t="s">
        <v>82</v>
      </c>
      <c r="B76" s="31"/>
      <c r="C76" s="35">
        <v>284045.9</v>
      </c>
      <c r="D76" s="35">
        <f t="shared" si="13"/>
        <v>284045.9</v>
      </c>
      <c r="E76" s="35">
        <f t="shared" si="18"/>
        <v>15627.900000000001</v>
      </c>
      <c r="F76" s="35">
        <f t="shared" si="18"/>
        <v>4394.9000000000015</v>
      </c>
      <c r="G76" s="35">
        <f t="shared" si="18"/>
        <v>14311.599999999999</v>
      </c>
      <c r="H76" s="35">
        <f t="shared" si="14"/>
        <v>34334.4</v>
      </c>
      <c r="I76" s="35">
        <f t="shared" si="19"/>
        <v>71856.2</v>
      </c>
      <c r="J76" s="35">
        <f t="shared" si="19"/>
        <v>25282.200000000004</v>
      </c>
      <c r="K76" s="35">
        <f t="shared" si="19"/>
        <v>27692.90000000001</v>
      </c>
      <c r="L76" s="35">
        <f t="shared" si="15"/>
        <v>124831.3</v>
      </c>
      <c r="M76" s="35">
        <f t="shared" si="20"/>
        <v>18831.399999999994</v>
      </c>
      <c r="N76" s="35">
        <f t="shared" si="20"/>
        <v>16452.7</v>
      </c>
      <c r="O76" s="35">
        <f t="shared" si="20"/>
        <v>18126.3</v>
      </c>
      <c r="P76" s="35"/>
      <c r="Q76" s="35">
        <f t="shared" si="16"/>
        <v>53410.399999999994</v>
      </c>
      <c r="R76" s="35">
        <f t="shared" si="21"/>
        <v>18240.6</v>
      </c>
      <c r="S76" s="35">
        <f t="shared" si="21"/>
        <v>16561.199999999997</v>
      </c>
      <c r="T76" s="35">
        <f t="shared" si="21"/>
        <v>36668</v>
      </c>
      <c r="U76" s="35">
        <f t="shared" si="17"/>
        <v>71469.79999999999</v>
      </c>
      <c r="V76" s="24"/>
    </row>
    <row r="77" spans="1:22" s="25" customFormat="1" ht="34.5" customHeight="1">
      <c r="A77" s="23" t="s">
        <v>83</v>
      </c>
      <c r="B77" s="31"/>
      <c r="C77" s="35">
        <v>44320</v>
      </c>
      <c r="D77" s="35">
        <f t="shared" si="13"/>
        <v>44320</v>
      </c>
      <c r="E77" s="35">
        <f t="shared" si="18"/>
        <v>2954.2999999999993</v>
      </c>
      <c r="F77" s="35">
        <f t="shared" si="18"/>
        <v>3544.3999999999996</v>
      </c>
      <c r="G77" s="35">
        <f t="shared" si="18"/>
        <v>3286.7000000000007</v>
      </c>
      <c r="H77" s="35">
        <f t="shared" si="14"/>
        <v>9785.4</v>
      </c>
      <c r="I77" s="35">
        <f t="shared" si="19"/>
        <v>4384.899999999998</v>
      </c>
      <c r="J77" s="35">
        <f t="shared" si="19"/>
        <v>3790.6000000000004</v>
      </c>
      <c r="K77" s="35">
        <f t="shared" si="19"/>
        <v>3611.699999999999</v>
      </c>
      <c r="L77" s="35">
        <f t="shared" si="15"/>
        <v>11787.199999999997</v>
      </c>
      <c r="M77" s="35">
        <f t="shared" si="20"/>
        <v>3681.1000000000004</v>
      </c>
      <c r="N77" s="35">
        <f t="shared" si="20"/>
        <v>4105</v>
      </c>
      <c r="O77" s="35">
        <f t="shared" si="20"/>
        <v>3698.000000000001</v>
      </c>
      <c r="P77" s="35"/>
      <c r="Q77" s="35">
        <f t="shared" si="16"/>
        <v>11484.100000000002</v>
      </c>
      <c r="R77" s="35">
        <f t="shared" si="21"/>
        <v>3473.1000000000004</v>
      </c>
      <c r="S77" s="35">
        <f t="shared" si="21"/>
        <v>3701.999999999999</v>
      </c>
      <c r="T77" s="35">
        <f t="shared" si="21"/>
        <v>4088.199999999999</v>
      </c>
      <c r="U77" s="35">
        <f t="shared" si="17"/>
        <v>11263.3</v>
      </c>
      <c r="V77" s="24"/>
    </row>
    <row r="78" spans="1:22" s="25" customFormat="1" ht="24.75" customHeight="1">
      <c r="A78" s="23" t="s">
        <v>96</v>
      </c>
      <c r="B78" s="31"/>
      <c r="C78" s="35">
        <v>1982</v>
      </c>
      <c r="D78" s="35">
        <f>H78+L78+Q78+U78</f>
        <v>1982</v>
      </c>
      <c r="E78" s="35">
        <f t="shared" si="18"/>
        <v>55.9</v>
      </c>
      <c r="F78" s="35">
        <f t="shared" si="18"/>
        <v>171.2</v>
      </c>
      <c r="G78" s="35">
        <f t="shared" si="18"/>
        <v>136</v>
      </c>
      <c r="H78" s="35">
        <f>E78+F78+G78</f>
        <v>363.1</v>
      </c>
      <c r="I78" s="35">
        <f t="shared" si="19"/>
        <v>297.7</v>
      </c>
      <c r="J78" s="35">
        <f t="shared" si="19"/>
        <v>165.2</v>
      </c>
      <c r="K78" s="35">
        <f t="shared" si="19"/>
        <v>165.2</v>
      </c>
      <c r="L78" s="35">
        <f>I78+J78+K78</f>
        <v>628.0999999999999</v>
      </c>
      <c r="M78" s="35">
        <f t="shared" si="20"/>
        <v>165.2</v>
      </c>
      <c r="N78" s="35">
        <f t="shared" si="20"/>
        <v>165.2</v>
      </c>
      <c r="O78" s="35">
        <f t="shared" si="20"/>
        <v>165.2</v>
      </c>
      <c r="P78" s="35"/>
      <c r="Q78" s="35">
        <f>M78+N78+O78</f>
        <v>495.59999999999997</v>
      </c>
      <c r="R78" s="35">
        <f t="shared" si="21"/>
        <v>165.2</v>
      </c>
      <c r="S78" s="35">
        <f t="shared" si="21"/>
        <v>165.2</v>
      </c>
      <c r="T78" s="35">
        <f t="shared" si="21"/>
        <v>164.8</v>
      </c>
      <c r="U78" s="35">
        <f>R78+S78+T78</f>
        <v>495.2</v>
      </c>
      <c r="V78" s="24"/>
    </row>
    <row r="79" spans="1:22" s="25" customFormat="1" ht="30" customHeight="1">
      <c r="A79" s="23" t="s">
        <v>98</v>
      </c>
      <c r="B79" s="31"/>
      <c r="C79" s="35">
        <v>1590.7</v>
      </c>
      <c r="D79" s="35">
        <f>H79+L79+Q79+U79</f>
        <v>1590.7000000000003</v>
      </c>
      <c r="E79" s="35">
        <v>41.8</v>
      </c>
      <c r="F79" s="35">
        <v>-212.7</v>
      </c>
      <c r="G79" s="35">
        <v>126.3</v>
      </c>
      <c r="H79" s="75">
        <f>E79+F79+G79</f>
        <v>-44.59999999999998</v>
      </c>
      <c r="I79" s="35">
        <v>155.4</v>
      </c>
      <c r="J79" s="35">
        <v>162.4</v>
      </c>
      <c r="K79" s="35">
        <v>145.5</v>
      </c>
      <c r="L79" s="75">
        <f>I79+J79+K79</f>
        <v>463.3</v>
      </c>
      <c r="M79" s="35">
        <v>137.1</v>
      </c>
      <c r="N79" s="35">
        <v>245.5</v>
      </c>
      <c r="O79" s="35">
        <v>156.8</v>
      </c>
      <c r="P79" s="35"/>
      <c r="Q79" s="35">
        <f>M79+N79+O79</f>
        <v>539.4000000000001</v>
      </c>
      <c r="R79" s="35">
        <v>205.6</v>
      </c>
      <c r="S79" s="35">
        <v>145.9</v>
      </c>
      <c r="T79" s="35">
        <v>281.1</v>
      </c>
      <c r="U79" s="75">
        <f>R79+S79+T79</f>
        <v>632.6</v>
      </c>
      <c r="V79" s="24"/>
    </row>
    <row r="80" spans="1:22" s="25" customFormat="1" ht="36.75" customHeight="1">
      <c r="A80" s="23" t="s">
        <v>100</v>
      </c>
      <c r="B80" s="31"/>
      <c r="C80" s="35">
        <v>1.2</v>
      </c>
      <c r="D80" s="35">
        <f t="shared" si="13"/>
        <v>1.2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1.2</v>
      </c>
      <c r="U80" s="35">
        <v>1.2</v>
      </c>
      <c r="V80" s="24"/>
    </row>
    <row r="81" spans="1:22" s="25" customFormat="1" ht="24.75" customHeight="1">
      <c r="A81" s="23" t="s">
        <v>99</v>
      </c>
      <c r="B81" s="31"/>
      <c r="C81" s="35">
        <v>0</v>
      </c>
      <c r="D81" s="35">
        <f t="shared" si="13"/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/>
      <c r="Q81" s="3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-1036853.6</v>
      </c>
      <c r="D82" s="75">
        <f>D83+D84+D85+D86+D87+D88+D89+D90</f>
        <v>-1136078.2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35">
        <f t="shared" si="14"/>
        <v>-279830.9</v>
      </c>
      <c r="I82" s="35">
        <f>I83+I84+I85+I86+I87+I88+I89</f>
        <v>-186595.2</v>
      </c>
      <c r="J82" s="35">
        <f>J83+J84+J85+J86+J87+J88+J89</f>
        <v>-82625.79999999999</v>
      </c>
      <c r="K82" s="35">
        <f>K83+K84+K85+K86+K87+K88+K89</f>
        <v>-111952.9</v>
      </c>
      <c r="L82" s="35">
        <f t="shared" si="15"/>
        <v>-381173.9</v>
      </c>
      <c r="M82" s="35">
        <f>M84+M85+M86+M87+M83+M88+M89</f>
        <v>-98815.90000000001</v>
      </c>
      <c r="N82" s="35">
        <f>N84+N85+N86+N87+N83+N88+N89</f>
        <v>-72149.4</v>
      </c>
      <c r="O82" s="35">
        <f>O84+O85+O86+O87+O83+O88+O89</f>
        <v>-83085.4</v>
      </c>
      <c r="P82" s="35"/>
      <c r="Q82" s="35">
        <f t="shared" si="16"/>
        <v>-254050.69999999998</v>
      </c>
      <c r="R82" s="35">
        <f>R84+R85+R86+R87+R83+R88+R89</f>
        <v>-94890.2</v>
      </c>
      <c r="S82" s="35">
        <f>S84+S85+S86+S87+S83+S88+S89</f>
        <v>-74526.70000000001</v>
      </c>
      <c r="T82" s="35">
        <f>T84+T85+T86+T87+T83+T88+T89+T90</f>
        <v>-51604.700000000004</v>
      </c>
      <c r="U82" s="35">
        <f t="shared" si="17"/>
        <v>-221021.60000000003</v>
      </c>
      <c r="V82" s="24"/>
    </row>
    <row r="83" spans="1:22" s="25" customFormat="1" ht="33" customHeight="1">
      <c r="A83" s="23" t="s">
        <v>80</v>
      </c>
      <c r="B83" s="30"/>
      <c r="C83" s="34">
        <v>-216856.3</v>
      </c>
      <c r="D83" s="34">
        <f aca="true" t="shared" si="22" ref="D83:D91">H83+L83+Q83+U83</f>
        <v>-221008.09999999998</v>
      </c>
      <c r="E83" s="37">
        <v>-33944</v>
      </c>
      <c r="F83" s="37">
        <v>-16972.1</v>
      </c>
      <c r="G83" s="37">
        <v>-17322.3</v>
      </c>
      <c r="H83" s="35">
        <f t="shared" si="14"/>
        <v>-68238.4</v>
      </c>
      <c r="I83" s="34">
        <v>-24096</v>
      </c>
      <c r="J83" s="34">
        <v>-16999</v>
      </c>
      <c r="K83" s="34">
        <v>-17000</v>
      </c>
      <c r="L83" s="35">
        <f t="shared" si="15"/>
        <v>-58095</v>
      </c>
      <c r="M83" s="34">
        <v>-17000</v>
      </c>
      <c r="N83" s="34">
        <v>-17000</v>
      </c>
      <c r="O83" s="34">
        <v>-17000</v>
      </c>
      <c r="P83" s="34"/>
      <c r="Q83" s="35">
        <f t="shared" si="16"/>
        <v>-51000</v>
      </c>
      <c r="R83" s="34">
        <v>-26649.7</v>
      </c>
      <c r="S83" s="34">
        <v>-17000</v>
      </c>
      <c r="T83" s="34">
        <v>-25</v>
      </c>
      <c r="U83" s="35">
        <f t="shared" si="17"/>
        <v>-43674.7</v>
      </c>
      <c r="V83" s="24"/>
    </row>
    <row r="84" spans="1:22" s="25" customFormat="1" ht="38.25" customHeight="1">
      <c r="A84" s="23" t="s">
        <v>80</v>
      </c>
      <c r="B84" s="31"/>
      <c r="C84" s="75">
        <v>-253714</v>
      </c>
      <c r="D84" s="35">
        <f t="shared" si="22"/>
        <v>-253714</v>
      </c>
      <c r="E84" s="35">
        <v>-15327.8</v>
      </c>
      <c r="F84" s="35">
        <v>4493.6</v>
      </c>
      <c r="G84" s="35">
        <v>-39715.5</v>
      </c>
      <c r="H84" s="35">
        <f t="shared" si="14"/>
        <v>-50549.7</v>
      </c>
      <c r="I84" s="35">
        <v>-23576.3</v>
      </c>
      <c r="J84" s="35">
        <v>-17544</v>
      </c>
      <c r="K84" s="35">
        <v>-20638</v>
      </c>
      <c r="L84" s="35">
        <f t="shared" si="15"/>
        <v>-61758.3</v>
      </c>
      <c r="M84" s="35">
        <v>-26854</v>
      </c>
      <c r="N84" s="35">
        <v>-19076</v>
      </c>
      <c r="O84" s="35">
        <v>-19161</v>
      </c>
      <c r="P84" s="35"/>
      <c r="Q84" s="35">
        <f t="shared" si="16"/>
        <v>-65091</v>
      </c>
      <c r="R84" s="35">
        <v>-25148</v>
      </c>
      <c r="S84" s="35">
        <v>-20638</v>
      </c>
      <c r="T84" s="35">
        <v>-30529</v>
      </c>
      <c r="U84" s="35">
        <f t="shared" si="17"/>
        <v>-76315</v>
      </c>
      <c r="V84" s="24"/>
    </row>
    <row r="85" spans="1:22" s="25" customFormat="1" ht="37.5" customHeight="1">
      <c r="A85" s="23" t="s">
        <v>81</v>
      </c>
      <c r="B85" s="31"/>
      <c r="C85" s="35">
        <v>-106893.2</v>
      </c>
      <c r="D85" s="35">
        <f t="shared" si="22"/>
        <v>-200882.9</v>
      </c>
      <c r="E85" s="35">
        <v>-4634.9</v>
      </c>
      <c r="F85" s="35">
        <v>-24858</v>
      </c>
      <c r="G85" s="35">
        <v>-7499</v>
      </c>
      <c r="H85" s="35">
        <f t="shared" si="14"/>
        <v>-36991.9</v>
      </c>
      <c r="I85" s="35">
        <v>-108094.5</v>
      </c>
      <c r="J85" s="35">
        <v>-6376.7</v>
      </c>
      <c r="K85" s="35">
        <v>-7390</v>
      </c>
      <c r="L85" s="35">
        <f t="shared" si="15"/>
        <v>-121861.2</v>
      </c>
      <c r="M85" s="35">
        <v>-6375</v>
      </c>
      <c r="N85" s="35">
        <v>-6395</v>
      </c>
      <c r="O85" s="35">
        <v>-7420</v>
      </c>
      <c r="P85" s="35"/>
      <c r="Q85" s="35">
        <f t="shared" si="16"/>
        <v>-20190</v>
      </c>
      <c r="R85" s="35">
        <v>-6369</v>
      </c>
      <c r="S85" s="35">
        <v>-6491</v>
      </c>
      <c r="T85" s="35">
        <v>-8979.8</v>
      </c>
      <c r="U85" s="35">
        <f t="shared" si="17"/>
        <v>-21839.8</v>
      </c>
      <c r="V85" s="24"/>
    </row>
    <row r="86" spans="1:22" s="25" customFormat="1" ht="35.25" customHeight="1">
      <c r="A86" s="23" t="s">
        <v>82</v>
      </c>
      <c r="B86" s="31"/>
      <c r="C86" s="35">
        <v>-362755.6</v>
      </c>
      <c r="D86" s="35">
        <f t="shared" si="22"/>
        <v>-363019.6</v>
      </c>
      <c r="E86" s="35">
        <v>-7940.8</v>
      </c>
      <c r="F86" s="35">
        <v>-58029</v>
      </c>
      <c r="G86" s="35">
        <v>-37091.5</v>
      </c>
      <c r="H86" s="38">
        <f t="shared" si="14"/>
        <v>-103061.3</v>
      </c>
      <c r="I86" s="35">
        <v>-18710.7</v>
      </c>
      <c r="J86" s="35">
        <v>-35193.7</v>
      </c>
      <c r="K86" s="35">
        <v>-56782.2</v>
      </c>
      <c r="L86" s="35">
        <f>I86+J86+K86</f>
        <v>-110686.59999999999</v>
      </c>
      <c r="M86" s="35">
        <v>-38460.8</v>
      </c>
      <c r="N86" s="35">
        <v>-20908.7</v>
      </c>
      <c r="O86" s="35">
        <v>-32257.7</v>
      </c>
      <c r="P86" s="35"/>
      <c r="Q86" s="35">
        <f t="shared" si="16"/>
        <v>-91627.2</v>
      </c>
      <c r="R86" s="35">
        <v>-29347.1</v>
      </c>
      <c r="S86" s="35">
        <v>-23437.9</v>
      </c>
      <c r="T86" s="35">
        <v>-4859.5</v>
      </c>
      <c r="U86" s="35">
        <f t="shared" si="17"/>
        <v>-57644.5</v>
      </c>
      <c r="V86" s="24"/>
    </row>
    <row r="87" spans="1:22" s="25" customFormat="1" ht="35.25" customHeight="1">
      <c r="A87" s="23" t="s">
        <v>83</v>
      </c>
      <c r="B87" s="31"/>
      <c r="C87" s="35">
        <v>-96123.3</v>
      </c>
      <c r="D87" s="35">
        <f t="shared" si="22"/>
        <v>-96942.6</v>
      </c>
      <c r="E87" s="35">
        <v>-4772.1</v>
      </c>
      <c r="F87" s="35">
        <v>-8149</v>
      </c>
      <c r="G87" s="35">
        <v>-7557.4</v>
      </c>
      <c r="H87" s="35">
        <f t="shared" si="14"/>
        <v>-20478.5</v>
      </c>
      <c r="I87" s="35">
        <v>-12117.7</v>
      </c>
      <c r="J87" s="35">
        <v>-6512.4</v>
      </c>
      <c r="K87" s="35">
        <v>-10142.7</v>
      </c>
      <c r="L87" s="35">
        <f t="shared" si="15"/>
        <v>-28772.8</v>
      </c>
      <c r="M87" s="35">
        <v>-10126.1</v>
      </c>
      <c r="N87" s="35">
        <v>-8769.7</v>
      </c>
      <c r="O87" s="35">
        <v>-7246.7</v>
      </c>
      <c r="P87" s="35"/>
      <c r="Q87" s="35">
        <f t="shared" si="16"/>
        <v>-26142.500000000004</v>
      </c>
      <c r="R87" s="35">
        <v>-7376.4</v>
      </c>
      <c r="S87" s="35">
        <v>-6959.8</v>
      </c>
      <c r="T87" s="35">
        <v>-7212.6</v>
      </c>
      <c r="U87" s="35">
        <f aca="true" t="shared" si="23" ref="U87:U100">R87+S87+T87</f>
        <v>-21548.800000000003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>
        <v>0</v>
      </c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-510</v>
      </c>
      <c r="E89" s="35">
        <v>-170</v>
      </c>
      <c r="F89" s="35">
        <v>0</v>
      </c>
      <c r="G89" s="35">
        <v>-340</v>
      </c>
      <c r="H89" s="35">
        <f>E89+F89+G89</f>
        <v>-510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100</v>
      </c>
      <c r="B90" s="30"/>
      <c r="C90" s="39">
        <v>-1.2</v>
      </c>
      <c r="D90" s="35">
        <f t="shared" si="22"/>
        <v>-1.0000000000000002</v>
      </c>
      <c r="E90" s="34">
        <v>0</v>
      </c>
      <c r="F90" s="39">
        <v>-1.1</v>
      </c>
      <c r="G90" s="39">
        <v>0</v>
      </c>
      <c r="H90" s="35">
        <f aca="true" t="shared" si="24" ref="H90:H96">E90+F90+G90</f>
        <v>-1.1</v>
      </c>
      <c r="I90" s="39">
        <v>-1.1</v>
      </c>
      <c r="J90" s="39"/>
      <c r="K90" s="39"/>
      <c r="L90" s="35">
        <f aca="true" t="shared" si="25" ref="L90:L96">I90+J90+K90</f>
        <v>-1.1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1.2</v>
      </c>
      <c r="U90" s="35">
        <f t="shared" si="23"/>
        <v>1.2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2"/>
        <v>0</v>
      </c>
      <c r="E91" s="34">
        <v>0</v>
      </c>
      <c r="F91" s="39">
        <v>0</v>
      </c>
      <c r="G91" s="39">
        <v>0</v>
      </c>
      <c r="H91" s="35">
        <f t="shared" si="24"/>
        <v>0</v>
      </c>
      <c r="I91" s="39">
        <v>0</v>
      </c>
      <c r="J91" s="39">
        <v>0</v>
      </c>
      <c r="K91" s="39">
        <v>0</v>
      </c>
      <c r="L91" s="35">
        <f t="shared" si="25"/>
        <v>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1076645.9</v>
      </c>
      <c r="D92" s="75">
        <f>D93+D94+D95+D96+D97+D98+D99</f>
        <v>1197291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35">
        <f t="shared" si="24"/>
        <v>237701.40000000002</v>
      </c>
      <c r="I92" s="35">
        <f>I93+I94+I95+I96+I97+I98</f>
        <v>252467.80000000002</v>
      </c>
      <c r="J92" s="35">
        <f>J93+J94+J95+J96+J97+J98</f>
        <v>114122.8</v>
      </c>
      <c r="K92" s="35">
        <f>K93+K94+K95+K96+K97+K98</f>
        <v>117553.7</v>
      </c>
      <c r="L92" s="35">
        <f t="shared" si="25"/>
        <v>484144.30000000005</v>
      </c>
      <c r="M92" s="35">
        <f>M93+M94+M95+M96+M97+M98</f>
        <v>90506.59999999999</v>
      </c>
      <c r="N92" s="35">
        <f>N93+N94+N95+N96+N97+N98+N99</f>
        <v>69560.3</v>
      </c>
      <c r="O92" s="35">
        <f>O93+O94+O95+O96+O97+O98</f>
        <v>83652.9</v>
      </c>
      <c r="P92" s="35"/>
      <c r="Q92" s="35">
        <f t="shared" si="26"/>
        <v>243719.8</v>
      </c>
      <c r="R92" s="35">
        <f>R93+R94+R95+R96+R97+R98</f>
        <v>89596.4</v>
      </c>
      <c r="S92" s="35">
        <f>S93+S94+S95+S96+S97+S98</f>
        <v>69981.1</v>
      </c>
      <c r="T92" s="35">
        <f>T93+T94+T95+T96+T97+T98</f>
        <v>72148</v>
      </c>
      <c r="U92" s="35">
        <f t="shared" si="23"/>
        <v>231725.5</v>
      </c>
      <c r="V92" s="24"/>
    </row>
    <row r="93" spans="1:22" s="25" customFormat="1" ht="44.25" customHeight="1">
      <c r="A93" s="23" t="s">
        <v>80</v>
      </c>
      <c r="B93" s="31"/>
      <c r="C93" s="35">
        <v>73506.3</v>
      </c>
      <c r="D93" s="35">
        <f aca="true" t="shared" si="27" ref="D93:D100">H93+L93+Q93+U93</f>
        <v>77658.1</v>
      </c>
      <c r="E93" s="35">
        <v>3885.8</v>
      </c>
      <c r="F93" s="35">
        <v>9087.3</v>
      </c>
      <c r="G93" s="35">
        <v>3463</v>
      </c>
      <c r="H93" s="35">
        <f t="shared" si="24"/>
        <v>16436.1</v>
      </c>
      <c r="I93" s="35">
        <v>9149</v>
      </c>
      <c r="J93" s="35">
        <v>5838.5</v>
      </c>
      <c r="K93" s="35">
        <v>4903.5</v>
      </c>
      <c r="L93" s="35">
        <f>I93+J93+K93</f>
        <v>19891</v>
      </c>
      <c r="M93" s="35">
        <v>4986.5</v>
      </c>
      <c r="N93" s="35">
        <v>4903.5</v>
      </c>
      <c r="O93" s="35">
        <v>4903.5</v>
      </c>
      <c r="P93" s="35"/>
      <c r="Q93" s="35">
        <f>M93+N93+O93</f>
        <v>14793.5</v>
      </c>
      <c r="R93" s="35">
        <v>16738.5</v>
      </c>
      <c r="S93" s="35">
        <v>4899.5</v>
      </c>
      <c r="T93" s="35">
        <v>4899.5</v>
      </c>
      <c r="U93" s="35">
        <f t="shared" si="23"/>
        <v>26537.5</v>
      </c>
      <c r="V93" s="24"/>
    </row>
    <row r="94" spans="1:22" s="25" customFormat="1" ht="36.75" customHeight="1">
      <c r="A94" s="23" t="s">
        <v>81</v>
      </c>
      <c r="B94" s="31"/>
      <c r="C94" s="35">
        <v>211838.8</v>
      </c>
      <c r="D94" s="35">
        <f t="shared" si="27"/>
        <v>327248.80000000005</v>
      </c>
      <c r="E94" s="35">
        <v>12560.5</v>
      </c>
      <c r="F94" s="35">
        <v>17350.5</v>
      </c>
      <c r="G94" s="35">
        <v>22955</v>
      </c>
      <c r="H94" s="35">
        <f t="shared" si="24"/>
        <v>52866</v>
      </c>
      <c r="I94" s="35">
        <v>135637</v>
      </c>
      <c r="J94" s="35">
        <v>37167.4</v>
      </c>
      <c r="K94" s="35">
        <v>14082.7</v>
      </c>
      <c r="L94" s="35">
        <f>I94+J94+K94</f>
        <v>186887.1</v>
      </c>
      <c r="M94" s="35">
        <v>14082.7</v>
      </c>
      <c r="N94" s="35">
        <v>14082.7</v>
      </c>
      <c r="O94" s="35">
        <v>17082.7</v>
      </c>
      <c r="P94" s="35"/>
      <c r="Q94" s="35">
        <f>M94+N94+O94</f>
        <v>45248.100000000006</v>
      </c>
      <c r="R94" s="35">
        <v>14082.7</v>
      </c>
      <c r="S94" s="35">
        <v>14082.7</v>
      </c>
      <c r="T94" s="35">
        <v>14082.2</v>
      </c>
      <c r="U94" s="35">
        <f t="shared" si="23"/>
        <v>42247.600000000006</v>
      </c>
      <c r="V94" s="24"/>
    </row>
    <row r="95" spans="1:22" s="25" customFormat="1" ht="39" customHeight="1">
      <c r="A95" s="23" t="s">
        <v>82</v>
      </c>
      <c r="B95" s="31"/>
      <c r="C95" s="35">
        <v>646801.5</v>
      </c>
      <c r="D95" s="75">
        <f t="shared" si="27"/>
        <v>647065.5</v>
      </c>
      <c r="E95" s="35">
        <v>23568.7</v>
      </c>
      <c r="F95" s="35">
        <v>62423.9</v>
      </c>
      <c r="G95" s="35">
        <v>51403.1</v>
      </c>
      <c r="H95" s="35">
        <f t="shared" si="24"/>
        <v>137395.7</v>
      </c>
      <c r="I95" s="35">
        <v>90566.9</v>
      </c>
      <c r="J95" s="35">
        <v>60475.9</v>
      </c>
      <c r="K95" s="35">
        <v>84475.1</v>
      </c>
      <c r="L95" s="35">
        <f t="shared" si="25"/>
        <v>235517.9</v>
      </c>
      <c r="M95" s="35">
        <v>57292.2</v>
      </c>
      <c r="N95" s="35">
        <v>37361.4</v>
      </c>
      <c r="O95" s="35">
        <v>50384</v>
      </c>
      <c r="P95" s="35"/>
      <c r="Q95" s="35">
        <f>M95+N95+O95</f>
        <v>145037.6</v>
      </c>
      <c r="R95" s="35">
        <v>47587.7</v>
      </c>
      <c r="S95" s="35">
        <v>39999.1</v>
      </c>
      <c r="T95" s="35">
        <v>41527.5</v>
      </c>
      <c r="U95" s="35">
        <f t="shared" si="23"/>
        <v>129114.29999999999</v>
      </c>
      <c r="V95" s="24"/>
    </row>
    <row r="96" spans="1:22" s="25" customFormat="1" ht="38.25" customHeight="1">
      <c r="A96" s="23" t="s">
        <v>83</v>
      </c>
      <c r="B96" s="31"/>
      <c r="C96" s="35">
        <v>140443.3</v>
      </c>
      <c r="D96" s="35">
        <f t="shared" si="27"/>
        <v>141262.6</v>
      </c>
      <c r="E96" s="35">
        <v>7726.4</v>
      </c>
      <c r="F96" s="35">
        <v>11693.4</v>
      </c>
      <c r="G96" s="35">
        <v>10844.1</v>
      </c>
      <c r="H96" s="35">
        <f t="shared" si="24"/>
        <v>30263.9</v>
      </c>
      <c r="I96" s="35">
        <v>16502.6</v>
      </c>
      <c r="J96" s="35">
        <v>10303</v>
      </c>
      <c r="K96" s="35">
        <v>13754.4</v>
      </c>
      <c r="L96" s="35">
        <f t="shared" si="25"/>
        <v>40560</v>
      </c>
      <c r="M96" s="35">
        <v>13807.2</v>
      </c>
      <c r="N96" s="35">
        <v>12874.7</v>
      </c>
      <c r="O96" s="35">
        <v>10944.7</v>
      </c>
      <c r="P96" s="35"/>
      <c r="Q96" s="35">
        <f t="shared" si="26"/>
        <v>37626.600000000006</v>
      </c>
      <c r="R96" s="35">
        <v>10849.5</v>
      </c>
      <c r="S96" s="35">
        <v>10661.8</v>
      </c>
      <c r="T96" s="35">
        <v>11300.8</v>
      </c>
      <c r="U96" s="35">
        <f t="shared" si="23"/>
        <v>32812.1</v>
      </c>
      <c r="V96" s="24"/>
    </row>
    <row r="97" spans="1:22" s="25" customFormat="1" ht="26.25" customHeight="1">
      <c r="A97" s="23" t="s">
        <v>96</v>
      </c>
      <c r="B97" s="31"/>
      <c r="C97" s="35">
        <v>1982</v>
      </c>
      <c r="D97" s="35">
        <f t="shared" si="27"/>
        <v>1982</v>
      </c>
      <c r="E97" s="35">
        <v>55.9</v>
      </c>
      <c r="F97" s="35">
        <v>171.2</v>
      </c>
      <c r="G97" s="35">
        <v>136</v>
      </c>
      <c r="H97" s="35">
        <f>E97+F97+G97</f>
        <v>363.1</v>
      </c>
      <c r="I97" s="35">
        <v>297.7</v>
      </c>
      <c r="J97" s="35">
        <v>165.2</v>
      </c>
      <c r="K97" s="35">
        <v>165.2</v>
      </c>
      <c r="L97" s="35">
        <f>I97+J97+K97</f>
        <v>628.0999999999999</v>
      </c>
      <c r="M97" s="35">
        <v>165.2</v>
      </c>
      <c r="N97" s="35">
        <v>165.2</v>
      </c>
      <c r="O97" s="35">
        <v>165.2</v>
      </c>
      <c r="P97" s="35"/>
      <c r="Q97" s="35">
        <f>M97+N97+O97</f>
        <v>495.59999999999997</v>
      </c>
      <c r="R97" s="35">
        <v>165.2</v>
      </c>
      <c r="S97" s="35">
        <v>165.2</v>
      </c>
      <c r="T97" s="35">
        <v>164.8</v>
      </c>
      <c r="U97" s="35">
        <f t="shared" si="23"/>
        <v>495.2</v>
      </c>
      <c r="V97" s="24"/>
    </row>
    <row r="98" spans="1:22" s="25" customFormat="1" ht="32.25" customHeight="1">
      <c r="A98" s="23" t="s">
        <v>98</v>
      </c>
      <c r="B98" s="31"/>
      <c r="C98" s="35">
        <v>2074</v>
      </c>
      <c r="D98" s="35">
        <f t="shared" si="27"/>
        <v>2074</v>
      </c>
      <c r="E98" s="35">
        <v>58.4</v>
      </c>
      <c r="F98" s="35">
        <v>176.4</v>
      </c>
      <c r="G98" s="35">
        <v>141.8</v>
      </c>
      <c r="H98" s="35">
        <f>E98+F98+G98</f>
        <v>376.6</v>
      </c>
      <c r="I98" s="35">
        <v>314.6</v>
      </c>
      <c r="J98" s="35">
        <v>172.8</v>
      </c>
      <c r="K98" s="35">
        <v>172.8</v>
      </c>
      <c r="L98" s="35">
        <f>I98+J98+K98</f>
        <v>660.2</v>
      </c>
      <c r="M98" s="35">
        <v>172.8</v>
      </c>
      <c r="N98" s="35">
        <v>172.8</v>
      </c>
      <c r="O98" s="35">
        <v>172.8</v>
      </c>
      <c r="P98" s="35"/>
      <c r="Q98" s="35">
        <f>M98+N98+O98</f>
        <v>518.4000000000001</v>
      </c>
      <c r="R98" s="35">
        <v>172.8</v>
      </c>
      <c r="S98" s="35">
        <v>172.8</v>
      </c>
      <c r="T98" s="35">
        <v>173.2</v>
      </c>
      <c r="U98" s="35">
        <f t="shared" si="23"/>
        <v>518.8</v>
      </c>
      <c r="V98" s="24"/>
    </row>
    <row r="99" spans="1:22" s="25" customFormat="1" ht="32.25" customHeight="1">
      <c r="A99" s="23" t="s">
        <v>99</v>
      </c>
      <c r="B99" s="31"/>
      <c r="C99" s="35">
        <v>0</v>
      </c>
      <c r="D99" s="35">
        <f t="shared" si="27"/>
        <v>0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0</v>
      </c>
      <c r="O99" s="35">
        <v>0</v>
      </c>
      <c r="P99" s="35"/>
      <c r="Q99" s="35">
        <f>M99+N99+O99</f>
        <v>0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92</v>
      </c>
      <c r="B100" s="31" t="s">
        <v>68</v>
      </c>
      <c r="C100" s="35">
        <v>0</v>
      </c>
      <c r="D100" s="35">
        <f t="shared" si="27"/>
        <v>0</v>
      </c>
      <c r="E100" s="35">
        <f>E71+E82+E92</f>
        <v>0</v>
      </c>
      <c r="F100" s="75">
        <v>0</v>
      </c>
      <c r="G100" s="35">
        <f>G71+G82+G92</f>
        <v>0</v>
      </c>
      <c r="H100" s="35">
        <f>E100+F100+G100</f>
        <v>0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0</v>
      </c>
      <c r="N100" s="35">
        <f>N71+N82+N92</f>
        <v>0</v>
      </c>
      <c r="O100" s="35">
        <f>O71+O82+O92</f>
        <v>0</v>
      </c>
      <c r="P100" s="35">
        <f>P71+P82-P92</f>
        <v>915054.4000000001</v>
      </c>
      <c r="Q100" s="35">
        <f>M100+N100+O100</f>
        <v>0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93</v>
      </c>
      <c r="B101" s="31" t="s">
        <v>69</v>
      </c>
      <c r="C101" s="41">
        <v>39792.3</v>
      </c>
      <c r="D101" s="35">
        <v>97632.4</v>
      </c>
      <c r="E101" s="35">
        <v>97632.4</v>
      </c>
      <c r="F101" s="35">
        <f>E102</f>
        <v>116566.29999999999</v>
      </c>
      <c r="G101" s="35">
        <f>F102</f>
        <v>119179.19999999998</v>
      </c>
      <c r="H101" s="35">
        <f>E101</f>
        <v>97632.4</v>
      </c>
      <c r="I101" s="35">
        <f aca="true" t="shared" si="28" ref="I101:O101">H102</f>
        <v>139761.9</v>
      </c>
      <c r="J101" s="35">
        <f t="shared" si="28"/>
        <v>73888.20000000004</v>
      </c>
      <c r="K101" s="35">
        <f t="shared" si="28"/>
        <v>42391.200000000026</v>
      </c>
      <c r="L101" s="35">
        <f>I101++J101+K101</f>
        <v>256041.30000000005</v>
      </c>
      <c r="M101" s="35">
        <f t="shared" si="28"/>
        <v>36790.40000000001</v>
      </c>
      <c r="N101" s="35">
        <f t="shared" si="28"/>
        <v>45099.70000000001</v>
      </c>
      <c r="O101" s="35">
        <f t="shared" si="28"/>
        <v>47688.8</v>
      </c>
      <c r="P101" s="35"/>
      <c r="Q101" s="35">
        <f>M101</f>
        <v>36790.40000000001</v>
      </c>
      <c r="R101" s="35">
        <f>Q102</f>
        <v>47121.3</v>
      </c>
      <c r="S101" s="35">
        <f>R102</f>
        <v>52415.100000000006</v>
      </c>
      <c r="T101" s="35">
        <f>S102</f>
        <v>56960.70000000001</v>
      </c>
      <c r="U101" s="35">
        <f>R101</f>
        <v>47121.3</v>
      </c>
      <c r="V101" s="24"/>
    </row>
    <row r="102" spans="1:22" s="25" customFormat="1" ht="73.5" customHeight="1">
      <c r="A102" s="29" t="s">
        <v>94</v>
      </c>
      <c r="B102" s="31" t="s">
        <v>70</v>
      </c>
      <c r="C102" s="41"/>
      <c r="D102" s="35">
        <v>25573.4</v>
      </c>
      <c r="E102" s="35">
        <f>E21-E37+(-E82)-E92+E101+E72</f>
        <v>116566.29999999999</v>
      </c>
      <c r="F102" s="35">
        <f>F21-F37+(-F82)-F92+F101+F72</f>
        <v>119179.19999999998</v>
      </c>
      <c r="G102" s="35">
        <f>G21-G37+(-G82)-G92+G101+G72</f>
        <v>139761.9</v>
      </c>
      <c r="H102" s="35">
        <f>G102</f>
        <v>139761.9</v>
      </c>
      <c r="I102" s="35">
        <f>I21-I37+(-I82)-I92+I101+I72</f>
        <v>73888.20000000004</v>
      </c>
      <c r="J102" s="35">
        <f>J21-J37+(-J82)-J92+J101+J72</f>
        <v>42391.200000000026</v>
      </c>
      <c r="K102" s="35">
        <f>K21-K37+(-K82)-K92+K101+K72</f>
        <v>36790.40000000001</v>
      </c>
      <c r="L102" s="35">
        <f>K102</f>
        <v>36790.40000000001</v>
      </c>
      <c r="M102" s="35">
        <f>M21-M37+(-M82)-M92+M101+M72</f>
        <v>45099.70000000001</v>
      </c>
      <c r="N102" s="35">
        <f>N21-N37+(-N82)-N92+N101+N72</f>
        <v>47688.8</v>
      </c>
      <c r="O102" s="35">
        <f>O21-O37+(-O82)-O92+O101+O72</f>
        <v>47121.3</v>
      </c>
      <c r="P102" s="35"/>
      <c r="Q102" s="35">
        <f>O102</f>
        <v>47121.3</v>
      </c>
      <c r="R102" s="35">
        <f>R21-R37+(-R82)-R92+R101+R72</f>
        <v>52415.100000000006</v>
      </c>
      <c r="S102" s="35">
        <f>S21-S37+(-S82)-S92+S101+S72</f>
        <v>56960.70000000001</v>
      </c>
      <c r="T102" s="35">
        <f>T21-T37+(-T82)-T92+T101+T72</f>
        <v>36421.00000000001</v>
      </c>
      <c r="U102" s="35">
        <f>T102</f>
        <v>36421.00000000001</v>
      </c>
      <c r="V102" s="24"/>
    </row>
    <row r="103" spans="1:22" s="25" customFormat="1" ht="117.75" customHeight="1">
      <c r="A103" s="29" t="s">
        <v>95</v>
      </c>
      <c r="B103" s="31" t="s">
        <v>72</v>
      </c>
      <c r="C103" s="41">
        <f>C101-C102</f>
        <v>39792.3</v>
      </c>
      <c r="D103" s="35">
        <f>D101-D102</f>
        <v>72059</v>
      </c>
      <c r="E103" s="75">
        <f aca="true" t="shared" si="29" ref="E103:Q103">E101-E102</f>
        <v>-18933.899999999994</v>
      </c>
      <c r="F103" s="35">
        <f t="shared" si="29"/>
        <v>-2612.899999999994</v>
      </c>
      <c r="G103" s="35">
        <f t="shared" si="29"/>
        <v>-20582.70000000001</v>
      </c>
      <c r="H103" s="35">
        <f t="shared" si="29"/>
        <v>-42129.5</v>
      </c>
      <c r="I103" s="35">
        <f t="shared" si="29"/>
        <v>65873.69999999995</v>
      </c>
      <c r="J103" s="35">
        <f t="shared" si="29"/>
        <v>31497.000000000015</v>
      </c>
      <c r="K103" s="35">
        <f t="shared" si="29"/>
        <v>5600.8000000000175</v>
      </c>
      <c r="L103" s="35">
        <f t="shared" si="29"/>
        <v>219250.90000000002</v>
      </c>
      <c r="M103" s="35">
        <f t="shared" si="29"/>
        <v>-8309.300000000003</v>
      </c>
      <c r="N103" s="35">
        <f t="shared" si="29"/>
        <v>-2589.0999999999913</v>
      </c>
      <c r="O103" s="35">
        <f t="shared" si="29"/>
        <v>567.5</v>
      </c>
      <c r="P103" s="35">
        <f t="shared" si="29"/>
        <v>0</v>
      </c>
      <c r="Q103" s="35">
        <f t="shared" si="29"/>
        <v>-10330.899999999994</v>
      </c>
      <c r="R103" s="35">
        <f>R101-R102</f>
        <v>-5293.800000000003</v>
      </c>
      <c r="S103" s="35">
        <f>S101-S102</f>
        <v>-4545.600000000006</v>
      </c>
      <c r="T103" s="35">
        <f>T101-T102</f>
        <v>20539.700000000004</v>
      </c>
      <c r="U103" s="35">
        <f>U101-U102</f>
        <v>10700.299999999996</v>
      </c>
      <c r="V103" s="24"/>
    </row>
    <row r="104" spans="1:22" s="25" customFormat="1" ht="65.25" customHeight="1">
      <c r="A104" s="71" t="s">
        <v>85</v>
      </c>
      <c r="B104" s="72" t="s">
        <v>73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80"/>
      <c r="E105" s="80"/>
      <c r="F105" s="80"/>
      <c r="G105" s="80"/>
      <c r="H105" s="81"/>
      <c r="I105" s="49"/>
      <c r="J105" s="50"/>
      <c r="K105" s="51"/>
      <c r="L105" s="86"/>
      <c r="M105" s="87"/>
      <c r="N105" s="87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 t="s">
        <v>43</v>
      </c>
      <c r="E107" s="49"/>
      <c r="F107" s="49"/>
      <c r="G107" s="49"/>
      <c r="H107" s="59"/>
      <c r="I107" s="59"/>
      <c r="J107" s="60" t="s">
        <v>48</v>
      </c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91"/>
      <c r="E108" s="92"/>
      <c r="F108" s="92"/>
      <c r="G108" s="92"/>
      <c r="H108" s="92"/>
      <c r="I108" s="92"/>
      <c r="J108" s="92"/>
      <c r="K108" s="92"/>
      <c r="L108" s="92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93"/>
      <c r="E109" s="93"/>
      <c r="F109" s="93"/>
      <c r="G109" s="93"/>
      <c r="H109" s="94"/>
      <c r="I109" s="65"/>
      <c r="J109" s="52"/>
      <c r="K109" s="66"/>
      <c r="L109" s="88"/>
      <c r="M109" s="95"/>
      <c r="N109" s="95"/>
    </row>
    <row r="110" spans="1:14" ht="12.75" hidden="1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8"/>
      <c r="E114" s="88"/>
      <c r="F114" s="88"/>
      <c r="G114" s="88"/>
      <c r="H114" s="88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8"/>
      <c r="E115" s="88"/>
      <c r="F115" s="88"/>
      <c r="G115" s="88"/>
      <c r="H115" s="88"/>
      <c r="I115" s="69"/>
      <c r="J115" s="69"/>
      <c r="K115" s="70"/>
      <c r="L115" s="89"/>
      <c r="M115" s="89"/>
      <c r="N115" s="63"/>
    </row>
    <row r="116" spans="1:14" ht="12.75">
      <c r="A116" s="63"/>
      <c r="B116" s="63"/>
      <c r="C116" s="63"/>
      <c r="D116" s="88"/>
      <c r="E116" s="88"/>
      <c r="F116" s="88"/>
      <c r="G116" s="88"/>
      <c r="H116" s="88"/>
      <c r="I116" s="69"/>
      <c r="J116" s="69"/>
      <c r="K116" s="70"/>
      <c r="L116" s="89"/>
      <c r="M116" s="89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76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4:6" ht="12.75">
      <c r="D120" s="90"/>
      <c r="E120" s="90"/>
      <c r="F120" s="90"/>
    </row>
    <row r="121" spans="4:6" ht="12.75">
      <c r="D121" s="90"/>
      <c r="E121" s="90"/>
      <c r="F121" s="90"/>
    </row>
    <row r="122" ht="12.75">
      <c r="D122" s="77"/>
    </row>
  </sheetData>
  <sheetProtection/>
  <mergeCells count="23">
    <mergeCell ref="D120:F121"/>
    <mergeCell ref="A15:A17"/>
    <mergeCell ref="B15:B17"/>
    <mergeCell ref="C15:C17"/>
    <mergeCell ref="D15:D17"/>
    <mergeCell ref="D108:L108"/>
    <mergeCell ref="D109:H109"/>
    <mergeCell ref="L109:N109"/>
    <mergeCell ref="N3:O3"/>
    <mergeCell ref="N4:R4"/>
    <mergeCell ref="N5:R9"/>
    <mergeCell ref="L105:N105"/>
    <mergeCell ref="D114:H116"/>
    <mergeCell ref="L115:M116"/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2023-04-05T10:41:46Z</cp:lastPrinted>
  <dcterms:created xsi:type="dcterms:W3CDTF">2011-02-18T08:58:48Z</dcterms:created>
  <dcterms:modified xsi:type="dcterms:W3CDTF">2023-04-06T08:56:30Z</dcterms:modified>
  <cp:category/>
  <cp:version/>
  <cp:contentType/>
  <cp:contentStatus/>
</cp:coreProperties>
</file>