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5195" windowHeight="9750" activeTab="0"/>
  </bookViews>
  <sheets>
    <sheet name="Лист2" sheetId="1" r:id="rId1"/>
  </sheets>
  <definedNames>
    <definedName name="_xlnm.Print_Titles" localSheetId="0">'Лист2'!$A:$B,'Лист2'!$15:$17</definedName>
  </definedNames>
  <calcPr fullCalcOnLoad="1"/>
</workbook>
</file>

<file path=xl/sharedStrings.xml><?xml version="1.0" encoding="utf-8"?>
<sst xmlns="http://schemas.openxmlformats.org/spreadsheetml/2006/main" count="189" uniqueCount="105">
  <si>
    <t/>
  </si>
  <si>
    <t>Единица измерения: тыс.руб.</t>
  </si>
  <si>
    <t>Наименование показателя планирования</t>
  </si>
  <si>
    <t>Код строки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</si>
  <si>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</si>
  <si>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</si>
  <si>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</si>
  <si>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</si>
  <si>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</si>
  <si>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</si>
  <si>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</si>
  <si>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</si>
  <si>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</si>
  <si>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</si>
  <si>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</si>
  <si>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</si>
  <si>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</si>
  <si>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</si>
  <si>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</si>
  <si>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Август</t>
  </si>
  <si>
    <t>Сентябрь</t>
  </si>
  <si>
    <t>Октябрь</t>
  </si>
  <si>
    <t>Ноябрь</t>
  </si>
  <si>
    <t>Декабрь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</si>
  <si>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</si>
  <si>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</si>
  <si>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</si>
  <si>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</si>
  <si>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</si>
  <si>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</si>
  <si>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</si>
  <si>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</si>
  <si>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</si>
  <si>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</si>
  <si>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</si>
  <si>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</si>
  <si>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</si>
  <si>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</si>
  <si>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</si>
  <si>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</si>
  <si>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</si>
  <si>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</si>
  <si>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</si>
  <si>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Начальник управления бюджетной политики</t>
  </si>
  <si>
    <t>011</t>
  </si>
  <si>
    <t>012</t>
  </si>
  <si>
    <t>Остаток целевых средств</t>
  </si>
  <si>
    <t>Остаток нецелевых средств</t>
  </si>
  <si>
    <t>А.Н .Петрова</t>
  </si>
  <si>
    <t>0100</t>
  </si>
  <si>
    <t>0120</t>
  </si>
  <si>
    <t>0200</t>
  </si>
  <si>
    <t xml:space="preserve"> в том числе:</t>
  </si>
  <si>
    <t>другие расходы</t>
  </si>
  <si>
    <t>0110</t>
  </si>
  <si>
    <t>0210</t>
  </si>
  <si>
    <t>0220</t>
  </si>
  <si>
    <t>0230</t>
  </si>
  <si>
    <t>0240</t>
  </si>
  <si>
    <t>0250</t>
  </si>
  <si>
    <t>ДЕФИЦИТ (-), ПРОФИЦИТ (+)</t>
  </si>
  <si>
    <t>0300</t>
  </si>
  <si>
    <t>ИСТОЧНИКИ ФИНАНСИРОВАНИЯ ДЕФИЦИТА</t>
  </si>
  <si>
    <t>0400</t>
  </si>
  <si>
    <t>Кассовые поступления по источникам финансирования дефицита бюджета -всего</t>
  </si>
  <si>
    <t>0500</t>
  </si>
  <si>
    <t>0530</t>
  </si>
  <si>
    <t>0600</t>
  </si>
  <si>
    <t>0700</t>
  </si>
  <si>
    <t>0800</t>
  </si>
  <si>
    <t>0900</t>
  </si>
  <si>
    <t>Возврат бюджетных кредитов</t>
  </si>
  <si>
    <t>1000</t>
  </si>
  <si>
    <t>1100</t>
  </si>
  <si>
    <t>КАССОВЫЕ ПОСТУПЛЕНИЯ ПО ДОХОДАМ  -всего</t>
  </si>
  <si>
    <t>КАССОВЫЕ ВЫПЛАТЫ ПО РАСХОДАМ - всего</t>
  </si>
  <si>
    <t>доходы (налоговые и неналоговые)</t>
  </si>
  <si>
    <t>безвозмездные поступления</t>
  </si>
  <si>
    <t>межбюджетные трансферты (по ВР 500)</t>
  </si>
  <si>
    <t>Периодичность: ежемесячная</t>
  </si>
  <si>
    <t>Финансовое управление администрации МО юрьев-Польский район</t>
  </si>
  <si>
    <t>Администрация муниципального образования Юрьев-Польский район</t>
  </si>
  <si>
    <t>Управление образования администрации МО Юрьев-Польский район</t>
  </si>
  <si>
    <t>Комитет по культуре администрации МО Юрьев-Польский район</t>
  </si>
  <si>
    <t>Решение СНД о бюджнте</t>
  </si>
  <si>
    <r>
      <t xml:space="preserve">СПРАВОЧНО: </t>
    </r>
    <r>
      <rPr>
        <sz val="8"/>
        <rFont val="Times New Roman"/>
        <family val="1"/>
      </rPr>
      <t>Средства от заимствования со счетов бюджетных и автономных учреждений (со счета 40601 на счет 40201)</t>
    </r>
  </si>
  <si>
    <t>Приложение1</t>
  </si>
  <si>
    <t xml:space="preserve">к Порядку составления кассового плана бюджета муниципального образования Юрьев-Польский район, утвержденного приказом финансового управления от 22.01.2014 №6 </t>
  </si>
  <si>
    <t>капитальные вложения в объекты недвижимого имущества МО Юрьев-Польский район (по ВР 400)</t>
  </si>
  <si>
    <t>предоставление субсидий  бюджетным учреждениям МО юрьев-Польский район и иным некомерческим организациям (по ВР 600)</t>
  </si>
  <si>
    <t>обслуживание  муниципального долга  МО юрьев-Польский район (по ВР 700)</t>
  </si>
  <si>
    <t>Кассовые выплаты по источникам финансирования дефицита  бюджета МО Юрьев-Польский район -всего</t>
  </si>
  <si>
    <t>РЕЗУЛЬТАТ ОПЕРАЦИЙ (без операций по управлению средствами на едином счете бюджета МО Юрьев-Польский район) (стр.0300+стр.0500-стр.0600)</t>
  </si>
  <si>
    <t>Остатки на едином счете  бюджета МО юрьев-Польский район  на начало периода ( без средств от заимствования со счетов бюджетных учреждений)</t>
  </si>
  <si>
    <t>Остатки на едином счете  бюджета  МО Юрьев-Польский район на конец периода (без средств от заимствования со счетов бюджетных учреждений)</t>
  </si>
  <si>
    <t>Предельный объем средств, используемых на осуществление операций по управлению остатками средств на едином счете бюджета (изменение остатков на едином счете о бюджета МО Юрьев-Польский район) (стр.800-стр.900)</t>
  </si>
  <si>
    <t>Совет народных депутатов МО Юрьев-Польский район</t>
  </si>
  <si>
    <t>Июль</t>
  </si>
  <si>
    <t>Контрольно-счетная палата МО Юрьев-Польский район</t>
  </si>
  <si>
    <t>ТИК Юрьев-Польского района</t>
  </si>
  <si>
    <t>Финансовое управление администрации МО Юрьев-Польский район</t>
  </si>
  <si>
    <t>Кассовый план исполнения  бюджета муниципального образования Юрьев-Польский район  на 2023 год</t>
  </si>
  <si>
    <t>Предоставление бюджетных кредитов</t>
  </si>
  <si>
    <t>0620</t>
  </si>
  <si>
    <t>(по состоянию на "01" октября  2023г.)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</si>
</sst>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00000"/>
  </numFmts>
  <fonts count="49">
    <font>
      <sz val="10"/>
      <name val="Arial Cyr"/>
      <family val="0"/>
    </font>
    <font>
      <sz val="10"/>
      <name val="Helv"/>
      <family val="0"/>
    </font>
    <font>
      <sz val="10"/>
      <name val="Times New Roman"/>
      <family val="1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8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9"/>
      <name val="Arial Cyr"/>
      <family val="0"/>
    </font>
    <font>
      <sz val="9"/>
      <name val="Times New Roman"/>
      <family val="1"/>
    </font>
    <font>
      <sz val="9"/>
      <color indexed="8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Font="1" applyFill="1" applyAlignment="1">
      <alignment vertical="top" wrapText="1"/>
    </xf>
    <xf numFmtId="0" fontId="2" fillId="0" borderId="0" xfId="52" applyFont="1">
      <alignment/>
      <protection/>
    </xf>
    <xf numFmtId="0" fontId="5" fillId="0" borderId="0" xfId="0" applyFont="1" applyFill="1" applyAlignment="1">
      <alignment vertical="top" wrapText="1"/>
    </xf>
    <xf numFmtId="172" fontId="0" fillId="0" borderId="0" xfId="0" applyNumberFormat="1" applyFont="1" applyFill="1" applyAlignment="1">
      <alignment vertical="top" wrapText="1"/>
    </xf>
    <xf numFmtId="0" fontId="9" fillId="0" borderId="10" xfId="56" applyNumberFormat="1" applyFont="1" applyFill="1" applyBorder="1" applyAlignment="1">
      <alignment horizontal="left" vertical="top" wrapText="1"/>
    </xf>
    <xf numFmtId="0" fontId="8" fillId="0" borderId="10" xfId="56" applyNumberFormat="1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44" applyFont="1" applyFill="1" applyBorder="1" applyAlignment="1">
      <alignment horizontal="center" vertical="center" wrapText="1"/>
    </xf>
    <xf numFmtId="0" fontId="9" fillId="0" borderId="10" xfId="50" applyFont="1" applyFill="1" applyBorder="1" applyAlignment="1">
      <alignment horizontal="center" vertical="top" wrapText="1"/>
    </xf>
    <xf numFmtId="0" fontId="9" fillId="0" borderId="10" xfId="50" applyNumberFormat="1" applyFont="1" applyFill="1" applyBorder="1" applyAlignment="1">
      <alignment horizontal="center" vertical="top" wrapText="1"/>
    </xf>
    <xf numFmtId="0" fontId="9" fillId="33" borderId="10" xfId="50" applyFont="1" applyFill="1" applyBorder="1" applyAlignment="1">
      <alignment horizontal="center" vertical="top" wrapText="1"/>
    </xf>
    <xf numFmtId="49" fontId="9" fillId="0" borderId="10" xfId="60" applyNumberFormat="1" applyFont="1" applyFill="1" applyBorder="1" applyAlignment="1">
      <alignment horizontal="center" vertical="top" wrapText="1"/>
    </xf>
    <xf numFmtId="172" fontId="10" fillId="0" borderId="10" xfId="43" applyNumberFormat="1" applyFont="1" applyFill="1" applyBorder="1" applyAlignment="1">
      <alignment horizontal="right" vertical="top" wrapText="1"/>
    </xf>
    <xf numFmtId="172" fontId="10" fillId="0" borderId="10" xfId="60" applyNumberFormat="1" applyFont="1" applyFill="1" applyBorder="1" applyAlignment="1">
      <alignment horizontal="right" vertical="top" wrapText="1"/>
    </xf>
    <xf numFmtId="172" fontId="10" fillId="0" borderId="10" xfId="0" applyNumberFormat="1" applyFont="1" applyFill="1" applyBorder="1" applyAlignment="1">
      <alignment vertical="top" wrapText="1"/>
    </xf>
    <xf numFmtId="49" fontId="8" fillId="0" borderId="10" xfId="60" applyNumberFormat="1" applyFont="1" applyFill="1" applyBorder="1" applyAlignment="1">
      <alignment horizontal="center" vertical="top" wrapText="1"/>
    </xf>
    <xf numFmtId="172" fontId="11" fillId="0" borderId="10" xfId="60" applyNumberFormat="1" applyFont="1" applyFill="1" applyBorder="1" applyAlignment="1">
      <alignment horizontal="right" vertical="top" wrapText="1"/>
    </xf>
    <xf numFmtId="172" fontId="11" fillId="0" borderId="10" xfId="43" applyNumberFormat="1" applyFont="1" applyFill="1" applyBorder="1" applyAlignment="1">
      <alignment horizontal="right" vertical="top" wrapText="1"/>
    </xf>
    <xf numFmtId="0" fontId="12" fillId="0" borderId="0" xfId="52" applyFont="1" applyAlignment="1">
      <alignment horizontal="left"/>
      <protection/>
    </xf>
    <xf numFmtId="0" fontId="13" fillId="0" borderId="0" xfId="0" applyFont="1" applyFill="1" applyAlignment="1">
      <alignment vertical="top" wrapText="1"/>
    </xf>
    <xf numFmtId="0" fontId="12" fillId="0" borderId="0" xfId="52" applyFont="1" applyFill="1" applyAlignment="1">
      <alignment/>
      <protection/>
    </xf>
    <xf numFmtId="0" fontId="6" fillId="0" borderId="0" xfId="0" applyFont="1" applyAlignment="1">
      <alignment horizontal="left" wrapText="1" readingOrder="2"/>
    </xf>
    <xf numFmtId="168" fontId="8" fillId="34" borderId="10" xfId="43" applyFont="1" applyFill="1" applyBorder="1" applyAlignment="1">
      <alignment horizontal="left" vertical="top" wrapText="1"/>
    </xf>
    <xf numFmtId="0" fontId="0" fillId="34" borderId="0" xfId="0" applyFont="1" applyFill="1" applyAlignment="1">
      <alignment vertical="top" wrapText="1"/>
    </xf>
    <xf numFmtId="0" fontId="0" fillId="34" borderId="0" xfId="0" applyFill="1" applyAlignment="1">
      <alignment/>
    </xf>
    <xf numFmtId="0" fontId="7" fillId="34" borderId="0" xfId="0" applyFont="1" applyFill="1" applyAlignment="1">
      <alignment vertical="top" wrapText="1"/>
    </xf>
    <xf numFmtId="0" fontId="7" fillId="34" borderId="0" xfId="0" applyFont="1" applyFill="1" applyAlignment="1">
      <alignment/>
    </xf>
    <xf numFmtId="168" fontId="9" fillId="34" borderId="10" xfId="43" applyFont="1" applyFill="1" applyBorder="1" applyAlignment="1">
      <alignment horizontal="left" vertical="top" wrapText="1"/>
    </xf>
    <xf numFmtId="0" fontId="9" fillId="34" borderId="10" xfId="44" applyFont="1" applyFill="1" applyBorder="1" applyAlignment="1">
      <alignment horizontal="left" vertical="top" wrapText="1"/>
    </xf>
    <xf numFmtId="49" fontId="8" fillId="34" borderId="10" xfId="60" applyNumberFormat="1" applyFont="1" applyFill="1" applyBorder="1" applyAlignment="1">
      <alignment horizontal="center" vertical="top" wrapText="1"/>
    </xf>
    <xf numFmtId="49" fontId="9" fillId="34" borderId="10" xfId="60" applyNumberFormat="1" applyFont="1" applyFill="1" applyBorder="1" applyAlignment="1">
      <alignment horizontal="center" vertical="top" wrapText="1"/>
    </xf>
    <xf numFmtId="0" fontId="8" fillId="34" borderId="10" xfId="56" applyNumberFormat="1" applyFont="1" applyFill="1" applyBorder="1" applyAlignment="1">
      <alignment horizontal="left" vertical="top" wrapText="1"/>
    </xf>
    <xf numFmtId="0" fontId="9" fillId="34" borderId="10" xfId="56" applyNumberFormat="1" applyFont="1" applyFill="1" applyBorder="1" applyAlignment="1">
      <alignment horizontal="left" vertical="top" wrapText="1"/>
    </xf>
    <xf numFmtId="172" fontId="11" fillId="34" borderId="10" xfId="60" applyNumberFormat="1" applyFont="1" applyFill="1" applyBorder="1" applyAlignment="1">
      <alignment horizontal="right" vertical="top" wrapText="1"/>
    </xf>
    <xf numFmtId="172" fontId="10" fillId="34" borderId="10" xfId="60" applyNumberFormat="1" applyFont="1" applyFill="1" applyBorder="1" applyAlignment="1">
      <alignment horizontal="right" vertical="top" wrapText="1"/>
    </xf>
    <xf numFmtId="172" fontId="10" fillId="34" borderId="10" xfId="0" applyNumberFormat="1" applyFont="1" applyFill="1" applyBorder="1" applyAlignment="1">
      <alignment vertical="top"/>
    </xf>
    <xf numFmtId="172" fontId="11" fillId="34" borderId="10" xfId="0" applyNumberFormat="1" applyFont="1" applyFill="1" applyBorder="1" applyAlignment="1">
      <alignment vertical="top"/>
    </xf>
    <xf numFmtId="0" fontId="10" fillId="34" borderId="10" xfId="60" applyNumberFormat="1" applyFont="1" applyFill="1" applyBorder="1" applyAlignment="1">
      <alignment horizontal="right" vertical="top" wrapText="1"/>
    </xf>
    <xf numFmtId="172" fontId="11" fillId="34" borderId="10" xfId="59" applyNumberFormat="1" applyFont="1" applyFill="1" applyBorder="1" applyAlignment="1">
      <alignment horizontal="right" vertical="top" wrapText="1"/>
    </xf>
    <xf numFmtId="172" fontId="10" fillId="34" borderId="10" xfId="43" applyNumberFormat="1" applyFont="1" applyFill="1" applyBorder="1" applyAlignment="1">
      <alignment horizontal="right" vertical="top" wrapText="1"/>
    </xf>
    <xf numFmtId="172" fontId="10" fillId="34" borderId="10" xfId="59" applyNumberFormat="1" applyFont="1" applyFill="1" applyBorder="1" applyAlignment="1">
      <alignment horizontal="right" vertical="top" wrapText="1"/>
    </xf>
    <xf numFmtId="0" fontId="0" fillId="0" borderId="0" xfId="0" applyFill="1" applyAlignment="1">
      <alignment vertical="top" wrapText="1"/>
    </xf>
    <xf numFmtId="0" fontId="13" fillId="34" borderId="0" xfId="0" applyFont="1" applyFill="1" applyAlignment="1">
      <alignment vertical="top" wrapText="1"/>
    </xf>
    <xf numFmtId="0" fontId="9" fillId="34" borderId="10" xfId="44" applyFont="1" applyFill="1" applyBorder="1" applyAlignment="1">
      <alignment horizontal="center" vertical="center" wrapText="1"/>
    </xf>
    <xf numFmtId="0" fontId="9" fillId="34" borderId="10" xfId="50" applyFont="1" applyFill="1" applyBorder="1" applyAlignment="1">
      <alignment horizontal="center" vertical="top" wrapText="1"/>
    </xf>
    <xf numFmtId="172" fontId="11" fillId="34" borderId="10" xfId="43" applyNumberFormat="1" applyFont="1" applyFill="1" applyBorder="1" applyAlignment="1">
      <alignment horizontal="right" vertical="top" wrapText="1"/>
    </xf>
    <xf numFmtId="0" fontId="6" fillId="34" borderId="0" xfId="0" applyFont="1" applyFill="1" applyAlignment="1">
      <alignment horizontal="left" wrapText="1" readingOrder="2"/>
    </xf>
    <xf numFmtId="0" fontId="5" fillId="0" borderId="0" xfId="0" applyFont="1" applyFill="1" applyBorder="1" applyAlignment="1">
      <alignment vertical="top" wrapText="1"/>
    </xf>
    <xf numFmtId="0" fontId="15" fillId="0" borderId="0" xfId="52" applyFont="1" applyFill="1" applyBorder="1">
      <alignment/>
      <protection/>
    </xf>
    <xf numFmtId="0" fontId="15" fillId="0" borderId="0" xfId="52" applyFont="1" applyFill="1" applyBorder="1" applyAlignment="1">
      <alignment horizontal="left" wrapText="1"/>
      <protection/>
    </xf>
    <xf numFmtId="0" fontId="0" fillId="34" borderId="0" xfId="0" applyFill="1" applyBorder="1" applyAlignment="1">
      <alignment horizontal="left" wrapText="1"/>
    </xf>
    <xf numFmtId="0" fontId="15" fillId="0" borderId="0" xfId="0" applyFont="1" applyBorder="1" applyAlignment="1">
      <alignment wrapText="1"/>
    </xf>
    <xf numFmtId="0" fontId="16" fillId="0" borderId="0" xfId="0" applyFont="1" applyFill="1" applyBorder="1" applyAlignment="1">
      <alignment vertical="top" wrapText="1"/>
    </xf>
    <xf numFmtId="0" fontId="16" fillId="34" borderId="0" xfId="0" applyFont="1" applyFill="1" applyBorder="1" applyAlignment="1">
      <alignment vertical="top" wrapText="1"/>
    </xf>
    <xf numFmtId="0" fontId="0" fillId="34" borderId="0" xfId="0" applyFill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Font="1" applyFill="1" applyBorder="1" applyAlignment="1">
      <alignment vertical="top" wrapText="1"/>
    </xf>
    <xf numFmtId="0" fontId="15" fillId="0" borderId="0" xfId="52" applyFont="1" applyBorder="1" applyAlignment="1">
      <alignment/>
      <protection/>
    </xf>
    <xf numFmtId="0" fontId="15" fillId="0" borderId="0" xfId="52" applyFont="1" applyBorder="1">
      <alignment/>
      <protection/>
    </xf>
    <xf numFmtId="0" fontId="15" fillId="0" borderId="0" xfId="52" applyFont="1" applyFill="1" applyBorder="1" applyAlignment="1">
      <alignment horizontal="center"/>
      <protection/>
    </xf>
    <xf numFmtId="0" fontId="14" fillId="34" borderId="0" xfId="0" applyFont="1" applyFill="1" applyBorder="1" applyAlignment="1">
      <alignment vertical="top" wrapText="1"/>
    </xf>
    <xf numFmtId="0" fontId="0" fillId="34" borderId="0" xfId="0" applyFont="1" applyFill="1" applyBorder="1" applyAlignment="1">
      <alignment vertical="top" wrapText="1"/>
    </xf>
    <xf numFmtId="0" fontId="0" fillId="0" borderId="0" xfId="0" applyBorder="1" applyAlignment="1">
      <alignment/>
    </xf>
    <xf numFmtId="172" fontId="0" fillId="0" borderId="0" xfId="0" applyNumberFormat="1" applyBorder="1" applyAlignment="1">
      <alignment/>
    </xf>
    <xf numFmtId="0" fontId="15" fillId="0" borderId="0" xfId="0" applyFont="1" applyBorder="1" applyAlignment="1">
      <alignment/>
    </xf>
    <xf numFmtId="0" fontId="15" fillId="34" borderId="0" xfId="0" applyFont="1" applyFill="1" applyBorder="1" applyAlignment="1">
      <alignment wrapText="1"/>
    </xf>
    <xf numFmtId="0" fontId="0" fillId="34" borderId="0" xfId="0" applyFill="1" applyBorder="1" applyAlignment="1">
      <alignment/>
    </xf>
    <xf numFmtId="0" fontId="6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4" fillId="34" borderId="0" xfId="0" applyFont="1" applyFill="1" applyBorder="1" applyAlignment="1">
      <alignment/>
    </xf>
    <xf numFmtId="0" fontId="10" fillId="34" borderId="10" xfId="0" applyFont="1" applyFill="1" applyBorder="1" applyAlignment="1">
      <alignment wrapText="1"/>
    </xf>
    <xf numFmtId="49" fontId="9" fillId="34" borderId="10" xfId="60" applyNumberFormat="1" applyFont="1" applyFill="1" applyBorder="1" applyAlignment="1">
      <alignment horizontal="center" vertical="top" wrapText="1"/>
    </xf>
    <xf numFmtId="172" fontId="10" fillId="34" borderId="10" xfId="43" applyNumberFormat="1" applyFont="1" applyFill="1" applyBorder="1" applyAlignment="1">
      <alignment horizontal="right" vertical="top" wrapText="1"/>
    </xf>
    <xf numFmtId="172" fontId="11" fillId="34" borderId="10" xfId="60" applyNumberFormat="1" applyFont="1" applyFill="1" applyBorder="1" applyAlignment="1">
      <alignment horizontal="right" vertical="top" wrapText="1"/>
    </xf>
    <xf numFmtId="172" fontId="10" fillId="34" borderId="10" xfId="6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/>
    </xf>
    <xf numFmtId="0" fontId="2" fillId="0" borderId="0" xfId="0" applyFont="1" applyAlignment="1">
      <alignment/>
    </xf>
    <xf numFmtId="0" fontId="15" fillId="34" borderId="0" xfId="52" applyFont="1" applyFill="1" applyBorder="1">
      <alignment/>
      <protection/>
    </xf>
    <xf numFmtId="0" fontId="5" fillId="34" borderId="0" xfId="0" applyFont="1" applyFill="1" applyAlignment="1">
      <alignment vertical="top" wrapText="1"/>
    </xf>
    <xf numFmtId="0" fontId="2" fillId="0" borderId="0" xfId="0" applyFont="1" applyAlignment="1">
      <alignment wrapText="1"/>
    </xf>
    <xf numFmtId="0" fontId="9" fillId="0" borderId="10" xfId="0" applyFont="1" applyFill="1" applyBorder="1" applyAlignment="1">
      <alignment horizontal="center" vertical="center" wrapText="1"/>
    </xf>
    <xf numFmtId="172" fontId="14" fillId="0" borderId="0" xfId="0" applyNumberFormat="1" applyFont="1" applyFill="1" applyBorder="1" applyAlignment="1">
      <alignment vertical="top" wrapText="1"/>
    </xf>
    <xf numFmtId="0" fontId="14" fillId="0" borderId="0" xfId="0" applyFont="1" applyBorder="1" applyAlignment="1">
      <alignment vertical="top" wrapText="1"/>
    </xf>
    <xf numFmtId="0" fontId="17" fillId="0" borderId="0" xfId="52" applyFont="1" applyAlignment="1">
      <alignment wrapText="1"/>
      <protection/>
    </xf>
    <xf numFmtId="0" fontId="18" fillId="0" borderId="0" xfId="0" applyFont="1" applyAlignment="1">
      <alignment/>
    </xf>
    <xf numFmtId="0" fontId="17" fillId="0" borderId="0" xfId="0" applyFont="1" applyBorder="1" applyAlignment="1">
      <alignment wrapText="1"/>
    </xf>
    <xf numFmtId="0" fontId="18" fillId="0" borderId="0" xfId="0" applyFont="1" applyBorder="1" applyAlignment="1">
      <alignment/>
    </xf>
    <xf numFmtId="0" fontId="6" fillId="0" borderId="0" xfId="0" applyFont="1" applyAlignment="1">
      <alignment horizontal="left" wrapText="1" readingOrder="2"/>
    </xf>
    <xf numFmtId="0" fontId="0" fillId="0" borderId="0" xfId="0" applyAlignment="1">
      <alignment horizontal="left" wrapText="1" readingOrder="2"/>
    </xf>
    <xf numFmtId="0" fontId="6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5" fillId="0" borderId="0" xfId="0" applyFont="1" applyBorder="1" applyAlignment="1">
      <alignment horizontal="left" wrapText="1"/>
    </xf>
    <xf numFmtId="0" fontId="15" fillId="0" borderId="0" xfId="0" applyFont="1" applyBorder="1" applyAlignment="1">
      <alignment wrapText="1"/>
    </xf>
    <xf numFmtId="0" fontId="17" fillId="34" borderId="0" xfId="0" applyFont="1" applyFill="1" applyBorder="1" applyAlignment="1">
      <alignment wrapText="1"/>
    </xf>
    <xf numFmtId="0" fontId="9" fillId="34" borderId="10" xfId="0" applyFont="1" applyFill="1" applyBorder="1" applyAlignment="1">
      <alignment horizontal="center" vertical="center" wrapText="1"/>
    </xf>
    <xf numFmtId="0" fontId="15" fillId="0" borderId="0" xfId="52" applyFont="1" applyBorder="1" applyAlignment="1">
      <alignment wrapText="1"/>
      <protection/>
    </xf>
    <xf numFmtId="0" fontId="14" fillId="0" borderId="0" xfId="0" applyFont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23"/>
  <sheetViews>
    <sheetView tabSelected="1" zoomScale="129" zoomScaleNormal="129" workbookViewId="0" topLeftCell="A107">
      <selection activeCell="C110" sqref="C110:N125"/>
    </sheetView>
  </sheetViews>
  <sheetFormatPr defaultColWidth="9.00390625" defaultRowHeight="12.75"/>
  <cols>
    <col min="1" max="1" width="22.75390625" style="0" customWidth="1"/>
    <col min="2" max="2" width="5.00390625" style="0" customWidth="1"/>
    <col min="3" max="3" width="9.875" style="0" customWidth="1"/>
    <col min="4" max="4" width="9.625" style="0" customWidth="1"/>
    <col min="5" max="5" width="8.25390625" style="0" customWidth="1"/>
    <col min="6" max="6" width="9.00390625" style="0" customWidth="1"/>
    <col min="7" max="7" width="8.875" style="0" customWidth="1"/>
    <col min="8" max="8" width="8.625" style="25" customWidth="1"/>
    <col min="9" max="9" width="8.125" style="0" customWidth="1"/>
    <col min="10" max="10" width="9.00390625" style="0" customWidth="1"/>
    <col min="11" max="11" width="8.75390625" style="25" customWidth="1"/>
    <col min="12" max="12" width="8.625" style="25" customWidth="1"/>
    <col min="13" max="13" width="8.125" style="25" customWidth="1"/>
    <col min="14" max="15" width="8.125" style="0" customWidth="1"/>
    <col min="16" max="16" width="13.75390625" style="0" hidden="1" customWidth="1"/>
    <col min="17" max="17" width="8.375" style="25" customWidth="1"/>
    <col min="18" max="18" width="8.25390625" style="0" customWidth="1"/>
    <col min="19" max="19" width="8.375" style="0" customWidth="1"/>
    <col min="20" max="20" width="9.00390625" style="0" customWidth="1"/>
    <col min="21" max="21" width="8.125" style="0" customWidth="1"/>
    <col min="22" max="22" width="11.75390625" style="0" bestFit="1" customWidth="1"/>
  </cols>
  <sheetData>
    <row r="1" spans="13:19" ht="13.5" customHeight="1">
      <c r="M1" s="47"/>
      <c r="N1" s="22"/>
      <c r="O1" s="22"/>
      <c r="P1" s="22"/>
      <c r="Q1" s="47"/>
      <c r="R1" s="22"/>
      <c r="S1" s="22"/>
    </row>
    <row r="2" spans="13:19" ht="12.75" hidden="1">
      <c r="M2" s="47"/>
      <c r="N2" s="22"/>
      <c r="O2" s="22"/>
      <c r="P2" s="22"/>
      <c r="Q2" s="47"/>
      <c r="R2" s="22"/>
      <c r="S2" s="22"/>
    </row>
    <row r="3" spans="13:19" ht="13.5" customHeight="1" hidden="1">
      <c r="M3" s="47"/>
      <c r="N3" s="88"/>
      <c r="O3" s="89"/>
      <c r="P3" s="22"/>
      <c r="Q3" s="47"/>
      <c r="R3" s="22"/>
      <c r="S3" s="22"/>
    </row>
    <row r="4" spans="13:19" ht="13.5" customHeight="1">
      <c r="M4" s="47"/>
      <c r="N4" s="88" t="s">
        <v>86</v>
      </c>
      <c r="O4" s="89"/>
      <c r="P4" s="89"/>
      <c r="Q4" s="89"/>
      <c r="R4" s="89"/>
      <c r="S4" s="22"/>
    </row>
    <row r="5" spans="13:19" ht="15.75" customHeight="1">
      <c r="M5" s="47"/>
      <c r="N5" s="90" t="s">
        <v>87</v>
      </c>
      <c r="O5" s="91"/>
      <c r="P5" s="91"/>
      <c r="Q5" s="91"/>
      <c r="R5" s="91"/>
      <c r="S5" s="22"/>
    </row>
    <row r="6" spans="13:19" ht="12.75" hidden="1">
      <c r="M6" s="47"/>
      <c r="N6" s="91"/>
      <c r="O6" s="91"/>
      <c r="P6" s="91"/>
      <c r="Q6" s="91"/>
      <c r="R6" s="91"/>
      <c r="S6" s="22"/>
    </row>
    <row r="7" spans="13:19" ht="12.75" hidden="1">
      <c r="M7" s="47"/>
      <c r="N7" s="91"/>
      <c r="O7" s="91"/>
      <c r="P7" s="91"/>
      <c r="Q7" s="91"/>
      <c r="R7" s="91"/>
      <c r="S7" s="22"/>
    </row>
    <row r="8" spans="13:19" ht="12.75" hidden="1">
      <c r="M8" s="47"/>
      <c r="N8" s="91"/>
      <c r="O8" s="91"/>
      <c r="P8" s="91"/>
      <c r="Q8" s="91"/>
      <c r="R8" s="91"/>
      <c r="S8" s="22"/>
    </row>
    <row r="9" spans="13:19" ht="42" customHeight="1">
      <c r="M9" s="47"/>
      <c r="N9" s="91"/>
      <c r="O9" s="91"/>
      <c r="P9" s="91"/>
      <c r="Q9" s="91"/>
      <c r="R9" s="91"/>
      <c r="S9" s="22"/>
    </row>
    <row r="10" spans="1:22" ht="32.25" customHeight="1">
      <c r="A10" s="42"/>
      <c r="B10" s="1"/>
      <c r="C10" s="1"/>
      <c r="D10" s="19" t="s">
        <v>101</v>
      </c>
      <c r="E10" s="20"/>
      <c r="F10" s="20"/>
      <c r="G10" s="20"/>
      <c r="H10" s="43"/>
      <c r="I10" s="20"/>
      <c r="J10" s="20"/>
      <c r="K10" s="43"/>
      <c r="L10" s="43"/>
      <c r="M10" s="43"/>
      <c r="N10" s="20"/>
      <c r="O10" s="20"/>
      <c r="P10" s="20"/>
      <c r="Q10" s="43"/>
      <c r="R10" s="20"/>
      <c r="S10" s="20"/>
      <c r="T10" s="20"/>
      <c r="U10" s="20"/>
      <c r="V10" s="20"/>
    </row>
    <row r="11" spans="1:22" ht="27.75" customHeight="1">
      <c r="A11" s="1"/>
      <c r="B11" s="1"/>
      <c r="C11" s="1"/>
      <c r="D11" s="21" t="s">
        <v>104</v>
      </c>
      <c r="E11" s="20"/>
      <c r="F11" s="20"/>
      <c r="G11" s="20"/>
      <c r="H11" s="43"/>
      <c r="I11" s="20"/>
      <c r="J11" s="20"/>
      <c r="K11" s="43"/>
      <c r="L11" s="43"/>
      <c r="M11" s="43"/>
      <c r="N11" s="20"/>
      <c r="O11" s="20"/>
      <c r="P11" s="20"/>
      <c r="Q11" s="43"/>
      <c r="R11" s="20"/>
      <c r="S11" s="20"/>
      <c r="T11" s="20"/>
      <c r="U11" s="20"/>
      <c r="V11" s="20"/>
    </row>
    <row r="12" spans="1:22" ht="27.75" customHeight="1">
      <c r="A12" s="1" t="s">
        <v>0</v>
      </c>
      <c r="B12" s="1"/>
      <c r="C12" s="1"/>
      <c r="D12" s="2" t="s">
        <v>79</v>
      </c>
      <c r="E12" s="1"/>
      <c r="F12" s="1"/>
      <c r="G12" s="1"/>
      <c r="H12" s="24"/>
      <c r="I12" s="1"/>
      <c r="J12" s="1"/>
      <c r="K12" s="24"/>
      <c r="L12" s="24"/>
      <c r="M12" s="24"/>
      <c r="N12" s="1"/>
      <c r="O12" s="1"/>
      <c r="P12" s="1"/>
      <c r="Q12" s="24"/>
      <c r="R12" s="1"/>
      <c r="S12" s="1"/>
      <c r="T12" s="1"/>
      <c r="U12" s="1"/>
      <c r="V12" s="1"/>
    </row>
    <row r="13" spans="1:22" ht="30" customHeight="1">
      <c r="A13" s="1"/>
      <c r="B13" s="1"/>
      <c r="C13" s="1"/>
      <c r="D13" s="2" t="s">
        <v>1</v>
      </c>
      <c r="E13" s="1"/>
      <c r="F13" s="1"/>
      <c r="G13" s="1"/>
      <c r="H13" s="24"/>
      <c r="I13" s="1"/>
      <c r="J13" s="1"/>
      <c r="K13" s="24"/>
      <c r="L13" s="24"/>
      <c r="M13" s="24"/>
      <c r="N13" s="1"/>
      <c r="O13" s="1"/>
      <c r="P13" s="1"/>
      <c r="Q13" s="24"/>
      <c r="R13" s="1"/>
      <c r="S13" s="1"/>
      <c r="T13" s="1"/>
      <c r="U13" s="1"/>
      <c r="V13" s="1"/>
    </row>
    <row r="14" spans="1:22" ht="8.25" customHeight="1" hidden="1">
      <c r="A14" s="1"/>
      <c r="B14" s="1"/>
      <c r="C14" s="1"/>
      <c r="D14" s="2"/>
      <c r="E14" s="1"/>
      <c r="F14" s="1"/>
      <c r="G14" s="1"/>
      <c r="H14" s="24"/>
      <c r="I14" s="1"/>
      <c r="J14" s="1"/>
      <c r="K14" s="24"/>
      <c r="L14" s="24"/>
      <c r="M14" s="24"/>
      <c r="N14" s="1"/>
      <c r="O14" s="1"/>
      <c r="P14" s="1"/>
      <c r="Q14" s="24"/>
      <c r="R14" s="1"/>
      <c r="S14" s="1"/>
      <c r="T14" s="1"/>
      <c r="U14" s="1"/>
      <c r="V14" s="1"/>
    </row>
    <row r="15" spans="1:22" ht="12.75">
      <c r="A15" s="81" t="s">
        <v>2</v>
      </c>
      <c r="B15" s="81" t="s">
        <v>3</v>
      </c>
      <c r="C15" s="81" t="s">
        <v>84</v>
      </c>
      <c r="D15" s="81" t="s">
        <v>4</v>
      </c>
      <c r="E15" s="81" t="s">
        <v>5</v>
      </c>
      <c r="F15" s="81"/>
      <c r="G15" s="81"/>
      <c r="H15" s="95" t="s">
        <v>6</v>
      </c>
      <c r="I15" s="81" t="s">
        <v>7</v>
      </c>
      <c r="J15" s="81"/>
      <c r="K15" s="81"/>
      <c r="L15" s="95" t="s">
        <v>8</v>
      </c>
      <c r="M15" s="81" t="s">
        <v>9</v>
      </c>
      <c r="N15" s="81"/>
      <c r="O15" s="81"/>
      <c r="P15" s="7"/>
      <c r="Q15" s="95" t="s">
        <v>10</v>
      </c>
      <c r="R15" s="81" t="s">
        <v>11</v>
      </c>
      <c r="S15" s="81"/>
      <c r="T15" s="81"/>
      <c r="U15" s="81" t="s">
        <v>12</v>
      </c>
      <c r="V15" s="1"/>
    </row>
    <row r="16" spans="1:22" ht="3.75" customHeight="1">
      <c r="A16" s="81" t="s">
        <v>0</v>
      </c>
      <c r="B16" s="81" t="s">
        <v>0</v>
      </c>
      <c r="C16" s="81" t="s">
        <v>0</v>
      </c>
      <c r="D16" s="81" t="s">
        <v>0</v>
      </c>
      <c r="E16" s="81" t="s">
        <v>0</v>
      </c>
      <c r="F16" s="81" t="s">
        <v>0</v>
      </c>
      <c r="G16" s="81" t="s">
        <v>0</v>
      </c>
      <c r="H16" s="95" t="s">
        <v>0</v>
      </c>
      <c r="I16" s="81" t="s">
        <v>0</v>
      </c>
      <c r="J16" s="81" t="s">
        <v>0</v>
      </c>
      <c r="K16" s="81" t="s">
        <v>0</v>
      </c>
      <c r="L16" s="95" t="s">
        <v>0</v>
      </c>
      <c r="M16" s="81" t="s">
        <v>0</v>
      </c>
      <c r="N16" s="81" t="s">
        <v>0</v>
      </c>
      <c r="O16" s="81" t="s">
        <v>0</v>
      </c>
      <c r="P16" s="7"/>
      <c r="Q16" s="95" t="s">
        <v>0</v>
      </c>
      <c r="R16" s="81" t="s">
        <v>0</v>
      </c>
      <c r="S16" s="81" t="s">
        <v>0</v>
      </c>
      <c r="T16" s="81" t="s">
        <v>0</v>
      </c>
      <c r="U16" s="81" t="s">
        <v>0</v>
      </c>
      <c r="V16" s="1"/>
    </row>
    <row r="17" spans="1:22" ht="48" customHeight="1">
      <c r="A17" s="81" t="s">
        <v>0</v>
      </c>
      <c r="B17" s="81" t="s">
        <v>0</v>
      </c>
      <c r="C17" s="81" t="s">
        <v>0</v>
      </c>
      <c r="D17" s="81" t="s">
        <v>0</v>
      </c>
      <c r="E17" s="8" t="s">
        <v>13</v>
      </c>
      <c r="F17" s="8" t="s">
        <v>14</v>
      </c>
      <c r="G17" s="8" t="s">
        <v>15</v>
      </c>
      <c r="H17" s="95" t="s">
        <v>0</v>
      </c>
      <c r="I17" s="8" t="s">
        <v>16</v>
      </c>
      <c r="J17" s="8" t="s">
        <v>17</v>
      </c>
      <c r="K17" s="44" t="s">
        <v>18</v>
      </c>
      <c r="L17" s="95" t="s">
        <v>0</v>
      </c>
      <c r="M17" s="44" t="s">
        <v>97</v>
      </c>
      <c r="N17" s="8" t="s">
        <v>19</v>
      </c>
      <c r="O17" s="8" t="s">
        <v>20</v>
      </c>
      <c r="P17" s="8"/>
      <c r="Q17" s="95" t="s">
        <v>0</v>
      </c>
      <c r="R17" s="8" t="s">
        <v>21</v>
      </c>
      <c r="S17" s="8" t="s">
        <v>22</v>
      </c>
      <c r="T17" s="8" t="s">
        <v>23</v>
      </c>
      <c r="U17" s="81" t="s">
        <v>0</v>
      </c>
      <c r="V17" s="1"/>
    </row>
    <row r="18" spans="1:22" ht="23.25" customHeight="1">
      <c r="A18" s="9" t="s">
        <v>24</v>
      </c>
      <c r="B18" s="9" t="s">
        <v>25</v>
      </c>
      <c r="C18" s="9" t="s">
        <v>26</v>
      </c>
      <c r="D18" s="10">
        <v>4</v>
      </c>
      <c r="E18" s="9" t="s">
        <v>27</v>
      </c>
      <c r="F18" s="9" t="s">
        <v>28</v>
      </c>
      <c r="G18" s="9" t="s">
        <v>29</v>
      </c>
      <c r="H18" s="45" t="s">
        <v>30</v>
      </c>
      <c r="I18" s="9" t="s">
        <v>31</v>
      </c>
      <c r="J18" s="9" t="s">
        <v>32</v>
      </c>
      <c r="K18" s="45" t="s">
        <v>33</v>
      </c>
      <c r="L18" s="45" t="s">
        <v>34</v>
      </c>
      <c r="M18" s="45" t="s">
        <v>35</v>
      </c>
      <c r="N18" s="9" t="s">
        <v>36</v>
      </c>
      <c r="O18" s="9" t="s">
        <v>37</v>
      </c>
      <c r="P18" s="9"/>
      <c r="Q18" s="45" t="s">
        <v>38</v>
      </c>
      <c r="R18" s="11" t="s">
        <v>39</v>
      </c>
      <c r="S18" s="9" t="s">
        <v>40</v>
      </c>
      <c r="T18" s="9" t="s">
        <v>41</v>
      </c>
      <c r="U18" s="9" t="s">
        <v>42</v>
      </c>
      <c r="V18" s="1"/>
    </row>
    <row r="19" spans="1:22" ht="12.75" customHeight="1" hidden="1" thickTop="1">
      <c r="A19" s="5" t="s">
        <v>47</v>
      </c>
      <c r="B19" s="12" t="s">
        <v>44</v>
      </c>
      <c r="C19" s="13"/>
      <c r="D19" s="14" t="e">
        <f>#REF!-D20</f>
        <v>#REF!</v>
      </c>
      <c r="E19" s="14" t="e">
        <f>#REF!-E20</f>
        <v>#REF!</v>
      </c>
      <c r="F19" s="15" t="e">
        <f>#REF!</f>
        <v>#REF!</v>
      </c>
      <c r="G19" s="13" t="e">
        <f>#REF!</f>
        <v>#REF!</v>
      </c>
      <c r="H19" s="75" t="e">
        <f>E19</f>
        <v>#REF!</v>
      </c>
      <c r="I19" s="15" t="e">
        <f>#REF!</f>
        <v>#REF!</v>
      </c>
      <c r="J19" s="13" t="e">
        <f>#REF!</f>
        <v>#REF!</v>
      </c>
      <c r="K19" s="40" t="e">
        <f>#REF!</f>
        <v>#REF!</v>
      </c>
      <c r="L19" s="73" t="e">
        <f>I19</f>
        <v>#REF!</v>
      </c>
      <c r="M19" s="40" t="e">
        <f>#REF!</f>
        <v>#REF!</v>
      </c>
      <c r="N19" s="13" t="e">
        <f>#REF!</f>
        <v>#REF!</v>
      </c>
      <c r="O19" s="13" t="e">
        <f>#REF!</f>
        <v>#REF!</v>
      </c>
      <c r="P19" s="13"/>
      <c r="Q19" s="73" t="e">
        <f>M19</f>
        <v>#REF!</v>
      </c>
      <c r="R19" s="13" t="e">
        <f>#REF!</f>
        <v>#REF!</v>
      </c>
      <c r="S19" s="15" t="e">
        <f>#REF!</f>
        <v>#REF!</v>
      </c>
      <c r="T19" s="13" t="e">
        <f>#REF!</f>
        <v>#REF!</v>
      </c>
      <c r="U19" s="13" t="e">
        <f>R19</f>
        <v>#REF!</v>
      </c>
      <c r="V19" s="1"/>
    </row>
    <row r="20" spans="1:22" ht="12.75" customHeight="1" hidden="1">
      <c r="A20" s="6" t="s">
        <v>46</v>
      </c>
      <c r="B20" s="16" t="s">
        <v>45</v>
      </c>
      <c r="C20" s="13"/>
      <c r="D20" s="17">
        <v>908588</v>
      </c>
      <c r="E20" s="17">
        <v>908588</v>
      </c>
      <c r="F20" s="17" t="e">
        <f>#REF!-F19</f>
        <v>#REF!</v>
      </c>
      <c r="G20" s="17" t="e">
        <f>#REF!-G19</f>
        <v>#REF!</v>
      </c>
      <c r="H20" s="75" t="e">
        <f>#REF!-H19</f>
        <v>#REF!</v>
      </c>
      <c r="I20" s="18" t="e">
        <f>#REF!-I19</f>
        <v>#REF!</v>
      </c>
      <c r="J20" s="18" t="e">
        <f>#REF!-J19</f>
        <v>#REF!</v>
      </c>
      <c r="K20" s="46" t="e">
        <f>#REF!-K19</f>
        <v>#REF!</v>
      </c>
      <c r="L20" s="75" t="e">
        <f>#REF!-L19</f>
        <v>#REF!</v>
      </c>
      <c r="M20" s="46" t="e">
        <f>#REF!-M19</f>
        <v>#REF!</v>
      </c>
      <c r="N20" s="18" t="e">
        <f>#REF!-N19</f>
        <v>#REF!</v>
      </c>
      <c r="O20" s="18" t="e">
        <f>#REF!-O19</f>
        <v>#REF!</v>
      </c>
      <c r="P20" s="18"/>
      <c r="Q20" s="75" t="e">
        <f>#REF!-Q19</f>
        <v>#REF!</v>
      </c>
      <c r="R20" s="18" t="e">
        <f>#REF!-R19</f>
        <v>#REF!</v>
      </c>
      <c r="S20" s="18" t="e">
        <f>#REF!-S19</f>
        <v>#REF!</v>
      </c>
      <c r="T20" s="18" t="e">
        <f>#REF!-T19</f>
        <v>#REF!</v>
      </c>
      <c r="U20" s="14" t="e">
        <f>#REF!-U19</f>
        <v>#REF!</v>
      </c>
      <c r="V20" s="1"/>
    </row>
    <row r="21" spans="1:22" ht="35.25" customHeight="1">
      <c r="A21" s="5" t="s">
        <v>74</v>
      </c>
      <c r="B21" s="12" t="s">
        <v>49</v>
      </c>
      <c r="C21" s="13">
        <f aca="true" t="shared" si="0" ref="C21:U21">C23+C30</f>
        <v>1237057.3</v>
      </c>
      <c r="D21" s="13">
        <f t="shared" si="0"/>
        <v>1279164</v>
      </c>
      <c r="E21" s="13">
        <f t="shared" si="0"/>
        <v>66789.6</v>
      </c>
      <c r="F21" s="13">
        <f t="shared" si="0"/>
        <v>103515.6</v>
      </c>
      <c r="G21" s="13">
        <f t="shared" si="0"/>
        <v>109525.70000000001</v>
      </c>
      <c r="H21" s="73">
        <f t="shared" si="0"/>
        <v>279830.9</v>
      </c>
      <c r="I21" s="13">
        <f t="shared" si="0"/>
        <v>123372.30000000002</v>
      </c>
      <c r="J21" s="13">
        <f t="shared" si="0"/>
        <v>160206.49999999997</v>
      </c>
      <c r="K21" s="40">
        <f t="shared" si="0"/>
        <v>104338.5</v>
      </c>
      <c r="L21" s="73">
        <f>L23+L30</f>
        <v>387917.30000000005</v>
      </c>
      <c r="M21" s="40">
        <f t="shared" si="0"/>
        <v>99618.70000000001</v>
      </c>
      <c r="N21" s="13">
        <f t="shared" si="0"/>
        <v>101685.4</v>
      </c>
      <c r="O21" s="13">
        <f t="shared" si="0"/>
        <v>104536.7</v>
      </c>
      <c r="P21" s="13">
        <f t="shared" si="0"/>
        <v>753501</v>
      </c>
      <c r="Q21" s="73">
        <f>M21+N21+O21</f>
        <v>305840.8</v>
      </c>
      <c r="R21" s="13">
        <f t="shared" si="0"/>
        <v>147564.30000000002</v>
      </c>
      <c r="S21" s="13">
        <f t="shared" si="0"/>
        <v>71599.4</v>
      </c>
      <c r="T21" s="13">
        <f>T23+T30+T29</f>
        <v>86413.2</v>
      </c>
      <c r="U21" s="13">
        <f t="shared" si="0"/>
        <v>305575</v>
      </c>
      <c r="V21" s="24"/>
    </row>
    <row r="22" spans="1:22" ht="12" customHeight="1">
      <c r="A22" s="6" t="s">
        <v>52</v>
      </c>
      <c r="B22" s="12"/>
      <c r="C22" s="13"/>
      <c r="D22" s="17"/>
      <c r="E22" s="17"/>
      <c r="F22" s="17"/>
      <c r="G22" s="17"/>
      <c r="H22" s="75"/>
      <c r="I22" s="18"/>
      <c r="J22" s="18"/>
      <c r="K22" s="46"/>
      <c r="L22" s="75"/>
      <c r="M22" s="46"/>
      <c r="N22" s="18"/>
      <c r="O22" s="18"/>
      <c r="P22" s="18"/>
      <c r="Q22" s="75"/>
      <c r="R22" s="18"/>
      <c r="S22" s="18"/>
      <c r="T22" s="18"/>
      <c r="U22" s="14"/>
      <c r="V22" s="24"/>
    </row>
    <row r="23" spans="1:22" s="27" customFormat="1" ht="33" customHeight="1">
      <c r="A23" s="28" t="s">
        <v>76</v>
      </c>
      <c r="B23" s="31" t="s">
        <v>54</v>
      </c>
      <c r="C23" s="35">
        <f>C24+C25+C26+C27+C29</f>
        <v>288608</v>
      </c>
      <c r="D23" s="35">
        <f>H23+L23+Q23+U23</f>
        <v>288608</v>
      </c>
      <c r="E23" s="35">
        <f>E24+E25+E26+E27</f>
        <v>17780.7</v>
      </c>
      <c r="F23" s="35">
        <f>F24+F25+F26+F27+F29</f>
        <v>-2772.9000000000005</v>
      </c>
      <c r="G23" s="35">
        <f>G24+G25+G26+G27+G29</f>
        <v>42445.9</v>
      </c>
      <c r="H23" s="75">
        <f aca="true" t="shared" si="1" ref="H23:H37">E23+F23+G23</f>
        <v>57453.7</v>
      </c>
      <c r="I23" s="35">
        <f>I24+I25+I26+I27+I29</f>
        <v>30794.3</v>
      </c>
      <c r="J23" s="35">
        <f>J24+J25+J26+J27</f>
        <v>21095.3</v>
      </c>
      <c r="K23" s="35">
        <f>K24+K25+K26+K27+K28+K29</f>
        <v>28624.399999999998</v>
      </c>
      <c r="L23" s="75">
        <f aca="true" t="shared" si="2" ref="L23:L32">I23+J23+K23</f>
        <v>80514</v>
      </c>
      <c r="M23" s="35">
        <f>M24+M25+M26+M27+M28+M29</f>
        <v>37410.1</v>
      </c>
      <c r="N23" s="75">
        <f aca="true" t="shared" si="3" ref="N23:U23">N24+N25+N26+N27+N28+N29</f>
        <v>23975.899999999998</v>
      </c>
      <c r="O23" s="75">
        <f t="shared" si="3"/>
        <v>20734.3</v>
      </c>
      <c r="P23" s="75">
        <f t="shared" si="3"/>
        <v>0</v>
      </c>
      <c r="Q23" s="75">
        <f t="shared" si="3"/>
        <v>82120.3</v>
      </c>
      <c r="R23" s="75">
        <f t="shared" si="3"/>
        <v>12986.5</v>
      </c>
      <c r="S23" s="75">
        <f t="shared" si="3"/>
        <v>22462</v>
      </c>
      <c r="T23" s="75">
        <f t="shared" si="3"/>
        <v>33071.5</v>
      </c>
      <c r="U23" s="75">
        <f t="shared" si="3"/>
        <v>68519.99999999999</v>
      </c>
      <c r="V23" s="26"/>
    </row>
    <row r="24" spans="1:22" s="25" customFormat="1" ht="36" customHeight="1">
      <c r="A24" s="23" t="s">
        <v>80</v>
      </c>
      <c r="B24" s="30"/>
      <c r="C24" s="34">
        <v>260805.2</v>
      </c>
      <c r="D24" s="34">
        <f>H24+L24+Q24+U24</f>
        <v>260805.19999999998</v>
      </c>
      <c r="E24" s="34">
        <v>15327.8</v>
      </c>
      <c r="F24" s="34">
        <v>-4493.6</v>
      </c>
      <c r="G24" s="34">
        <v>39715.5</v>
      </c>
      <c r="H24" s="75">
        <f t="shared" si="1"/>
        <v>50549.7</v>
      </c>
      <c r="I24" s="34">
        <v>28067.4</v>
      </c>
      <c r="J24" s="34">
        <v>18674.1</v>
      </c>
      <c r="K24" s="34">
        <v>24717.1</v>
      </c>
      <c r="L24" s="75">
        <f t="shared" si="2"/>
        <v>71458.6</v>
      </c>
      <c r="M24" s="34">
        <v>34692.7</v>
      </c>
      <c r="N24" s="34">
        <v>22241.8</v>
      </c>
      <c r="O24" s="34">
        <v>16879.5</v>
      </c>
      <c r="P24" s="34"/>
      <c r="Q24" s="75">
        <f aca="true" t="shared" si="4" ref="Q24:Q37">M24+N24+O24</f>
        <v>73814</v>
      </c>
      <c r="R24" s="34">
        <v>13817.7</v>
      </c>
      <c r="S24" s="34">
        <v>20638</v>
      </c>
      <c r="T24" s="34">
        <v>30527.2</v>
      </c>
      <c r="U24" s="35">
        <f aca="true" t="shared" si="5" ref="U24:U37">R24+S24+T24</f>
        <v>64982.899999999994</v>
      </c>
      <c r="V24" s="24"/>
    </row>
    <row r="25" spans="1:22" s="25" customFormat="1" ht="39" customHeight="1">
      <c r="A25" s="23" t="s">
        <v>81</v>
      </c>
      <c r="B25" s="30"/>
      <c r="C25" s="34">
        <v>27737.8</v>
      </c>
      <c r="D25" s="34">
        <f>H25+L25+Q25+U25</f>
        <v>27737.8</v>
      </c>
      <c r="E25" s="34">
        <v>2452.9</v>
      </c>
      <c r="F25" s="34">
        <v>1719.6</v>
      </c>
      <c r="G25" s="34">
        <v>2730.4</v>
      </c>
      <c r="H25" s="75">
        <f t="shared" si="1"/>
        <v>6902.9</v>
      </c>
      <c r="I25" s="34">
        <v>2665.3</v>
      </c>
      <c r="J25" s="34">
        <v>2421.2</v>
      </c>
      <c r="K25" s="34">
        <v>3907.3</v>
      </c>
      <c r="L25" s="75">
        <f t="shared" si="2"/>
        <v>8993.8</v>
      </c>
      <c r="M25" s="34">
        <v>2717.4</v>
      </c>
      <c r="N25" s="34">
        <v>1734.1</v>
      </c>
      <c r="O25" s="74">
        <v>3854.8</v>
      </c>
      <c r="P25" s="34"/>
      <c r="Q25" s="75">
        <f t="shared" si="4"/>
        <v>8306.3</v>
      </c>
      <c r="R25" s="34">
        <v>-831.2</v>
      </c>
      <c r="S25" s="34">
        <v>1824</v>
      </c>
      <c r="T25" s="34">
        <v>2542</v>
      </c>
      <c r="U25" s="35">
        <f t="shared" si="5"/>
        <v>3534.8</v>
      </c>
      <c r="V25" s="24"/>
    </row>
    <row r="26" spans="1:22" s="25" customFormat="1" ht="33" customHeight="1">
      <c r="A26" s="23" t="s">
        <v>82</v>
      </c>
      <c r="B26" s="30"/>
      <c r="C26" s="34">
        <v>62</v>
      </c>
      <c r="D26" s="34">
        <f aca="true" t="shared" si="6" ref="D26:D34">H26+L26+Q26+U26</f>
        <v>62</v>
      </c>
      <c r="E26" s="34">
        <v>0</v>
      </c>
      <c r="F26" s="34">
        <v>0</v>
      </c>
      <c r="G26" s="34">
        <v>0</v>
      </c>
      <c r="H26" s="75">
        <f t="shared" si="1"/>
        <v>0</v>
      </c>
      <c r="I26" s="34">
        <v>61.6</v>
      </c>
      <c r="J26" s="34">
        <v>0</v>
      </c>
      <c r="K26" s="34">
        <v>0</v>
      </c>
      <c r="L26" s="75">
        <f>I26+J26+K26</f>
        <v>61.6</v>
      </c>
      <c r="M26" s="34">
        <v>0</v>
      </c>
      <c r="N26" s="34">
        <v>0</v>
      </c>
      <c r="O26" s="34">
        <v>0</v>
      </c>
      <c r="P26" s="34"/>
      <c r="Q26" s="75">
        <f t="shared" si="4"/>
        <v>0</v>
      </c>
      <c r="R26" s="34">
        <v>0</v>
      </c>
      <c r="S26" s="34">
        <v>0</v>
      </c>
      <c r="T26" s="34">
        <v>0.4</v>
      </c>
      <c r="U26" s="35">
        <f t="shared" si="5"/>
        <v>0.4</v>
      </c>
      <c r="V26" s="24"/>
    </row>
    <row r="27" spans="1:22" s="25" customFormat="1" ht="34.5" customHeight="1">
      <c r="A27" s="23" t="s">
        <v>83</v>
      </c>
      <c r="B27" s="30"/>
      <c r="C27" s="34"/>
      <c r="D27" s="34">
        <v>0</v>
      </c>
      <c r="E27" s="34"/>
      <c r="F27" s="34"/>
      <c r="G27" s="34"/>
      <c r="I27" s="34"/>
      <c r="J27" s="34"/>
      <c r="K27" s="34"/>
      <c r="L27" s="75">
        <f t="shared" si="2"/>
        <v>0</v>
      </c>
      <c r="M27" s="34"/>
      <c r="N27" s="34"/>
      <c r="O27" s="34"/>
      <c r="P27" s="34"/>
      <c r="Q27" s="75">
        <f t="shared" si="4"/>
        <v>0</v>
      </c>
      <c r="R27" s="34"/>
      <c r="S27" s="34"/>
      <c r="T27" s="34"/>
      <c r="U27" s="35">
        <f t="shared" si="5"/>
        <v>0</v>
      </c>
      <c r="V27" s="24"/>
    </row>
    <row r="28" spans="1:22" s="25" customFormat="1" ht="25.5" customHeight="1">
      <c r="A28" s="23" t="s">
        <v>96</v>
      </c>
      <c r="B28" s="30"/>
      <c r="C28" s="34"/>
      <c r="D28" s="34"/>
      <c r="E28" s="34"/>
      <c r="F28" s="34"/>
      <c r="G28" s="34"/>
      <c r="H28" s="75"/>
      <c r="I28" s="34"/>
      <c r="J28" s="34"/>
      <c r="K28" s="34"/>
      <c r="L28" s="75">
        <f t="shared" si="2"/>
        <v>0</v>
      </c>
      <c r="M28" s="34"/>
      <c r="N28" s="34"/>
      <c r="O28" s="34"/>
      <c r="P28" s="34"/>
      <c r="Q28" s="75">
        <f t="shared" si="4"/>
        <v>0</v>
      </c>
      <c r="R28" s="34"/>
      <c r="S28" s="34"/>
      <c r="T28" s="34"/>
      <c r="U28" s="35">
        <f t="shared" si="5"/>
        <v>0</v>
      </c>
      <c r="V28" s="24"/>
    </row>
    <row r="29" spans="1:22" s="25" customFormat="1" ht="41.25" customHeight="1">
      <c r="A29" s="23" t="s">
        <v>80</v>
      </c>
      <c r="B29" s="30"/>
      <c r="C29" s="34">
        <v>3</v>
      </c>
      <c r="D29" s="34">
        <f>H29+L29+Q29+U29</f>
        <v>3</v>
      </c>
      <c r="E29" s="34"/>
      <c r="F29" s="34">
        <v>1.1</v>
      </c>
      <c r="G29" s="34">
        <v>0</v>
      </c>
      <c r="H29" s="75">
        <f>E29+F29+G29</f>
        <v>1.1</v>
      </c>
      <c r="I29" s="34">
        <v>0</v>
      </c>
      <c r="J29" s="34"/>
      <c r="K29" s="34"/>
      <c r="L29" s="75">
        <f t="shared" si="2"/>
        <v>0</v>
      </c>
      <c r="M29" s="34"/>
      <c r="N29" s="34"/>
      <c r="O29" s="34"/>
      <c r="P29" s="34"/>
      <c r="Q29" s="75">
        <f t="shared" si="4"/>
        <v>0</v>
      </c>
      <c r="R29" s="34"/>
      <c r="S29" s="34"/>
      <c r="T29" s="34">
        <v>1.9</v>
      </c>
      <c r="U29" s="35">
        <f t="shared" si="5"/>
        <v>1.9</v>
      </c>
      <c r="V29" s="24"/>
    </row>
    <row r="30" spans="1:22" s="27" customFormat="1" ht="31.5" customHeight="1">
      <c r="A30" s="28" t="s">
        <v>77</v>
      </c>
      <c r="B30" s="31" t="s">
        <v>50</v>
      </c>
      <c r="C30" s="35">
        <f>C31+C32+C33+C34+C35+C36</f>
        <v>948449.3</v>
      </c>
      <c r="D30" s="75">
        <f>D31+D32+D33+D34+D35+D36</f>
        <v>990556</v>
      </c>
      <c r="E30" s="36">
        <f>E31+E32+E33+E34+E35</f>
        <v>49008.9</v>
      </c>
      <c r="F30" s="36">
        <f>F31+F32+F33+F34+F35</f>
        <v>106288.5</v>
      </c>
      <c r="G30" s="36">
        <f>G31+G32+G33+G34+G35</f>
        <v>67079.8</v>
      </c>
      <c r="H30" s="75">
        <f t="shared" si="1"/>
        <v>222377.2</v>
      </c>
      <c r="I30" s="35">
        <f>I31+I32+I33+I34+I35</f>
        <v>92578.00000000001</v>
      </c>
      <c r="J30" s="35">
        <f>J31+J32+J33+J34+J35</f>
        <v>139111.19999999998</v>
      </c>
      <c r="K30" s="35">
        <f>K31+K32+K33+K34+K35</f>
        <v>75714.1</v>
      </c>
      <c r="L30" s="75">
        <f t="shared" si="2"/>
        <v>307403.30000000005</v>
      </c>
      <c r="M30" s="35">
        <f>M31+M32+M33+M34+M35</f>
        <v>62208.600000000006</v>
      </c>
      <c r="N30" s="35">
        <f>N31+N32+N33+N34+N35</f>
        <v>77709.5</v>
      </c>
      <c r="O30" s="35">
        <f>O31+O32+O33+O34+O35+O36</f>
        <v>83802.4</v>
      </c>
      <c r="P30" s="35">
        <f>H30+L30+M30+N30+O30</f>
        <v>753501</v>
      </c>
      <c r="Q30" s="75">
        <f t="shared" si="4"/>
        <v>223720.5</v>
      </c>
      <c r="R30" s="35">
        <f>R31+R32+R33+R34+R35</f>
        <v>134577.80000000002</v>
      </c>
      <c r="S30" s="35">
        <f>S31+S32+S33+S34+S35</f>
        <v>49137.4</v>
      </c>
      <c r="T30" s="35">
        <f>T31+T32+T33+T34+T35</f>
        <v>53339.8</v>
      </c>
      <c r="U30" s="35">
        <f t="shared" si="5"/>
        <v>237055</v>
      </c>
      <c r="V30" s="26"/>
    </row>
    <row r="31" spans="1:22" s="25" customFormat="1" ht="33" customHeight="1">
      <c r="A31" s="23" t="s">
        <v>80</v>
      </c>
      <c r="B31" s="30"/>
      <c r="C31" s="34">
        <v>240048.3</v>
      </c>
      <c r="D31" s="34">
        <f t="shared" si="6"/>
        <v>240048.3</v>
      </c>
      <c r="E31" s="37">
        <v>33944</v>
      </c>
      <c r="F31" s="37">
        <v>16972.1</v>
      </c>
      <c r="G31" s="37">
        <v>17322.3</v>
      </c>
      <c r="H31" s="75">
        <f t="shared" si="1"/>
        <v>68238.4</v>
      </c>
      <c r="I31" s="34">
        <v>33550.8</v>
      </c>
      <c r="J31" s="34">
        <v>25310.5</v>
      </c>
      <c r="K31" s="34">
        <v>23220.3</v>
      </c>
      <c r="L31" s="75">
        <f t="shared" si="2"/>
        <v>82081.6</v>
      </c>
      <c r="M31" s="34">
        <v>14681.5</v>
      </c>
      <c r="N31" s="34">
        <v>39715</v>
      </c>
      <c r="O31" s="34">
        <v>14894</v>
      </c>
      <c r="P31" s="34"/>
      <c r="Q31" s="75">
        <f t="shared" si="4"/>
        <v>69290.5</v>
      </c>
      <c r="R31" s="34">
        <v>6280.8</v>
      </c>
      <c r="S31" s="34">
        <v>14157</v>
      </c>
      <c r="T31" s="34">
        <v>0</v>
      </c>
      <c r="U31" s="35">
        <f t="shared" si="5"/>
        <v>20437.8</v>
      </c>
      <c r="V31" s="24"/>
    </row>
    <row r="32" spans="1:22" s="25" customFormat="1" ht="34.5" customHeight="1">
      <c r="A32" s="23" t="s">
        <v>81</v>
      </c>
      <c r="B32" s="30"/>
      <c r="C32" s="34">
        <v>218527.9</v>
      </c>
      <c r="D32" s="34">
        <f t="shared" si="6"/>
        <v>255588.40000000002</v>
      </c>
      <c r="E32" s="37">
        <v>2182</v>
      </c>
      <c r="F32" s="37">
        <v>23138.4</v>
      </c>
      <c r="G32" s="37">
        <v>4768.6</v>
      </c>
      <c r="H32" s="75">
        <f t="shared" si="1"/>
        <v>30089</v>
      </c>
      <c r="I32" s="34">
        <v>12037.9</v>
      </c>
      <c r="J32" s="34">
        <v>47381.5</v>
      </c>
      <c r="K32" s="34">
        <v>17801.7</v>
      </c>
      <c r="L32" s="75">
        <f t="shared" si="2"/>
        <v>77221.1</v>
      </c>
      <c r="M32" s="34">
        <v>23557.3</v>
      </c>
      <c r="N32" s="34">
        <v>1710.2</v>
      </c>
      <c r="O32" s="34">
        <v>27284.5</v>
      </c>
      <c r="P32" s="34"/>
      <c r="Q32" s="75">
        <f t="shared" si="4"/>
        <v>52552</v>
      </c>
      <c r="R32" s="34">
        <v>84483.1</v>
      </c>
      <c r="S32" s="34">
        <v>4750</v>
      </c>
      <c r="T32" s="34">
        <v>6493.2</v>
      </c>
      <c r="U32" s="35">
        <f>R32+S32+T32</f>
        <v>95726.3</v>
      </c>
      <c r="V32" s="24"/>
    </row>
    <row r="33" spans="1:22" s="25" customFormat="1" ht="35.25" customHeight="1">
      <c r="A33" s="23" t="s">
        <v>82</v>
      </c>
      <c r="B33" s="30"/>
      <c r="C33" s="34">
        <v>390014.8</v>
      </c>
      <c r="D33" s="34">
        <f>H33+L33+Q33+U33</f>
        <v>395061</v>
      </c>
      <c r="E33" s="37">
        <v>7940.8</v>
      </c>
      <c r="F33" s="37">
        <v>58029</v>
      </c>
      <c r="G33" s="37">
        <v>37091.5</v>
      </c>
      <c r="H33" s="75">
        <f t="shared" si="1"/>
        <v>103061.3</v>
      </c>
      <c r="I33" s="74">
        <v>37745</v>
      </c>
      <c r="J33" s="74">
        <v>55524.9</v>
      </c>
      <c r="K33" s="74">
        <v>22111.1</v>
      </c>
      <c r="L33" s="75">
        <f>I33+J33+K33</f>
        <v>115381</v>
      </c>
      <c r="M33" s="34">
        <v>19193.8</v>
      </c>
      <c r="N33" s="34">
        <v>29176.2</v>
      </c>
      <c r="O33" s="34">
        <v>35001.2</v>
      </c>
      <c r="P33" s="34"/>
      <c r="Q33" s="75">
        <f t="shared" si="4"/>
        <v>83371.2</v>
      </c>
      <c r="R33" s="34">
        <v>32908.7</v>
      </c>
      <c r="S33" s="34">
        <v>23437.9</v>
      </c>
      <c r="T33" s="34">
        <v>36900.9</v>
      </c>
      <c r="U33" s="35">
        <f t="shared" si="5"/>
        <v>93247.5</v>
      </c>
      <c r="V33" s="24"/>
    </row>
    <row r="34" spans="1:22" s="25" customFormat="1" ht="34.5" customHeight="1">
      <c r="A34" s="23" t="s">
        <v>83</v>
      </c>
      <c r="B34" s="30"/>
      <c r="C34" s="34">
        <v>99348.3</v>
      </c>
      <c r="D34" s="34">
        <f t="shared" si="6"/>
        <v>99348.3</v>
      </c>
      <c r="E34" s="37">
        <v>4772.1</v>
      </c>
      <c r="F34" s="37">
        <v>8149</v>
      </c>
      <c r="G34" s="37">
        <v>7557.4</v>
      </c>
      <c r="H34" s="75">
        <f t="shared" si="1"/>
        <v>20478.5</v>
      </c>
      <c r="I34" s="34">
        <v>9244.3</v>
      </c>
      <c r="J34" s="34">
        <v>10894.3</v>
      </c>
      <c r="K34" s="34">
        <v>12581</v>
      </c>
      <c r="L34" s="75">
        <f>I34+J34+K34</f>
        <v>32719.6</v>
      </c>
      <c r="M34" s="34">
        <v>4776</v>
      </c>
      <c r="N34" s="34">
        <v>7108.1</v>
      </c>
      <c r="O34" s="34">
        <v>6600.4</v>
      </c>
      <c r="P34" s="34"/>
      <c r="Q34" s="75">
        <f t="shared" si="4"/>
        <v>18484.5</v>
      </c>
      <c r="R34" s="34">
        <v>10927.5</v>
      </c>
      <c r="S34" s="34">
        <v>6792.5</v>
      </c>
      <c r="T34" s="34">
        <v>9945.7</v>
      </c>
      <c r="U34" s="35">
        <f t="shared" si="5"/>
        <v>27665.7</v>
      </c>
      <c r="V34" s="24"/>
    </row>
    <row r="35" spans="1:22" s="25" customFormat="1" ht="26.25" customHeight="1">
      <c r="A35" s="23" t="s">
        <v>98</v>
      </c>
      <c r="B35" s="30"/>
      <c r="C35" s="34">
        <v>510</v>
      </c>
      <c r="D35" s="34">
        <f>H35+L35+Q35+U35</f>
        <v>509.99999999999994</v>
      </c>
      <c r="E35" s="37">
        <v>170</v>
      </c>
      <c r="F35" s="37">
        <v>0</v>
      </c>
      <c r="G35" s="37">
        <v>340</v>
      </c>
      <c r="H35" s="75">
        <f>E35+F35+G35</f>
        <v>510</v>
      </c>
      <c r="I35" s="34">
        <v>0</v>
      </c>
      <c r="J35" s="34">
        <v>0</v>
      </c>
      <c r="K35" s="34">
        <v>0</v>
      </c>
      <c r="L35" s="75">
        <f>I35+J35+K35</f>
        <v>0</v>
      </c>
      <c r="M35" s="34">
        <v>0</v>
      </c>
      <c r="N35" s="34">
        <v>0</v>
      </c>
      <c r="O35" s="34">
        <v>22.3</v>
      </c>
      <c r="P35" s="34"/>
      <c r="Q35" s="75">
        <f>M35+N35+O35</f>
        <v>22.3</v>
      </c>
      <c r="R35" s="34">
        <v>-22.3</v>
      </c>
      <c r="S35" s="34">
        <v>0</v>
      </c>
      <c r="T35" s="34">
        <v>0</v>
      </c>
      <c r="U35" s="35">
        <f>R35+S35+T35</f>
        <v>-22.3</v>
      </c>
      <c r="V35" s="24"/>
    </row>
    <row r="36" spans="1:22" s="25" customFormat="1" ht="29.25" customHeight="1">
      <c r="A36" s="23" t="s">
        <v>96</v>
      </c>
      <c r="B36" s="30"/>
      <c r="C36" s="34">
        <v>0</v>
      </c>
      <c r="D36" s="34">
        <f>H36+L36+Q36+U36</f>
        <v>0</v>
      </c>
      <c r="E36" s="37">
        <v>0</v>
      </c>
      <c r="F36" s="37">
        <v>0</v>
      </c>
      <c r="G36" s="37">
        <v>0</v>
      </c>
      <c r="H36" s="75">
        <f>E36+F36+G36</f>
        <v>0</v>
      </c>
      <c r="I36" s="34">
        <v>0</v>
      </c>
      <c r="J36" s="34">
        <v>0</v>
      </c>
      <c r="K36" s="34">
        <v>0</v>
      </c>
      <c r="L36" s="75">
        <f>I36+J36+K36</f>
        <v>0</v>
      </c>
      <c r="M36" s="34">
        <v>0</v>
      </c>
      <c r="N36" s="34">
        <v>0</v>
      </c>
      <c r="O36" s="34">
        <v>0</v>
      </c>
      <c r="P36" s="34"/>
      <c r="Q36" s="75">
        <f>M36+N36+O36</f>
        <v>0</v>
      </c>
      <c r="R36" s="34">
        <v>0</v>
      </c>
      <c r="S36" s="34">
        <v>0</v>
      </c>
      <c r="T36" s="34">
        <v>0</v>
      </c>
      <c r="U36" s="35">
        <f>R36+S36+T36</f>
        <v>0</v>
      </c>
      <c r="V36" s="24"/>
    </row>
    <row r="37" spans="1:22" s="25" customFormat="1" ht="29.25" customHeight="1">
      <c r="A37" s="28" t="s">
        <v>75</v>
      </c>
      <c r="B37" s="31" t="s">
        <v>51</v>
      </c>
      <c r="C37" s="75">
        <f>C39+C45+C51+C63</f>
        <v>1298269.9</v>
      </c>
      <c r="D37" s="75">
        <f>D39+D45+D51+D63</f>
        <v>1341549.6</v>
      </c>
      <c r="E37" s="35">
        <f>E39+E45+E51+E57+E63</f>
        <v>47855.700000000004</v>
      </c>
      <c r="F37" s="35">
        <f>F39+F45+F51+F57+F63</f>
        <v>100902.70000000001</v>
      </c>
      <c r="G37" s="35">
        <f>G39+G45+G51+G57+G63</f>
        <v>88943</v>
      </c>
      <c r="H37" s="75">
        <f t="shared" si="1"/>
        <v>237701.40000000002</v>
      </c>
      <c r="I37" s="35">
        <f>I39+I45+I51+I57+I63</f>
        <v>109608.79999999999</v>
      </c>
      <c r="J37" s="35">
        <f>J39+J45+J51+J57+J63</f>
        <v>109084.40000000001</v>
      </c>
      <c r="K37" s="35">
        <f>K39+K45+K51+K57+K63</f>
        <v>162996.90000000002</v>
      </c>
      <c r="L37" s="75">
        <f>I37+J37+K37</f>
        <v>381690.10000000003</v>
      </c>
      <c r="M37" s="35">
        <f>M39+M45+M51+M57+M63</f>
        <v>99832.5</v>
      </c>
      <c r="N37" s="35">
        <f>N39+N45+N51+N57+N63</f>
        <v>86655</v>
      </c>
      <c r="O37" s="35">
        <f>O39+O45+O51+O57+O63</f>
        <v>106230</v>
      </c>
      <c r="P37" s="35"/>
      <c r="Q37" s="75">
        <f t="shared" si="4"/>
        <v>292717.5</v>
      </c>
      <c r="R37" s="35">
        <f>R39+R45+R51+R57+R63</f>
        <v>244144.1</v>
      </c>
      <c r="S37" s="35">
        <f>S39+S45+S51+S57+S63</f>
        <v>69981.1</v>
      </c>
      <c r="T37" s="35">
        <f>T39+T45+T51+T63+T58</f>
        <v>115315.4</v>
      </c>
      <c r="U37" s="35">
        <f t="shared" si="5"/>
        <v>429440.6</v>
      </c>
      <c r="V37" s="24"/>
    </row>
    <row r="38" spans="1:22" s="25" customFormat="1" ht="15.75" customHeight="1">
      <c r="A38" s="32" t="s">
        <v>52</v>
      </c>
      <c r="B38" s="31"/>
      <c r="C38" s="34"/>
      <c r="D38" s="34"/>
      <c r="E38" s="34"/>
      <c r="F38" s="34"/>
      <c r="G38" s="34"/>
      <c r="H38" s="75"/>
      <c r="I38" s="34"/>
      <c r="J38" s="34"/>
      <c r="K38" s="34"/>
      <c r="L38" s="75"/>
      <c r="M38" s="34"/>
      <c r="N38" s="34"/>
      <c r="O38" s="34"/>
      <c r="P38" s="34"/>
      <c r="Q38" s="75"/>
      <c r="R38" s="34"/>
      <c r="S38" s="34"/>
      <c r="T38" s="34"/>
      <c r="U38" s="35"/>
      <c r="V38" s="24"/>
    </row>
    <row r="39" spans="1:22" s="25" customFormat="1" ht="44.25" customHeight="1">
      <c r="A39" s="28" t="s">
        <v>88</v>
      </c>
      <c r="B39" s="31" t="s">
        <v>55</v>
      </c>
      <c r="C39" s="35">
        <v>130603.5</v>
      </c>
      <c r="D39" s="35">
        <f aca="true" t="shared" si="7" ref="D39:D62">H39+L39+Q39+U39</f>
        <v>130357.7</v>
      </c>
      <c r="E39" s="35">
        <f>E40+E41+E42+E43+E44</f>
        <v>0</v>
      </c>
      <c r="F39" s="35">
        <f>F40+F41+F42+F43+F44</f>
        <v>0</v>
      </c>
      <c r="G39" s="35">
        <f>G40+G41+G42+G43+G44</f>
        <v>6172.1</v>
      </c>
      <c r="H39" s="75">
        <f aca="true" t="shared" si="8" ref="H39:H71">E39+F39+G39</f>
        <v>6172.1</v>
      </c>
      <c r="I39" s="35">
        <f>I40+I41+I42+I43+I44</f>
        <v>1488</v>
      </c>
      <c r="J39" s="35">
        <f>J40+J41+J42+J43+J44</f>
        <v>11574</v>
      </c>
      <c r="K39" s="35">
        <f>K40+K41+K42+K43+K44</f>
        <v>26002.3</v>
      </c>
      <c r="L39" s="75">
        <f aca="true" t="shared" si="9" ref="L39:L71">I39+J39+K39</f>
        <v>39064.3</v>
      </c>
      <c r="M39" s="35">
        <f>M40+M41+M42+M43+M44</f>
        <v>3166.5</v>
      </c>
      <c r="N39" s="35">
        <f>N40+N41+N42+N43+N44</f>
        <v>3892.7</v>
      </c>
      <c r="O39" s="35">
        <f>O40+O41+O42+O43+O44</f>
        <v>9064.1</v>
      </c>
      <c r="P39" s="35"/>
      <c r="Q39" s="75">
        <f aca="true" t="shared" si="10" ref="Q39:Q71">M39+N39+O39</f>
        <v>16123.3</v>
      </c>
      <c r="R39" s="35">
        <f>R40+R41+R42+R43+R44</f>
        <v>68998</v>
      </c>
      <c r="S39" s="35">
        <f>S40+S41+S42+S43+S44</f>
        <v>0</v>
      </c>
      <c r="T39" s="35">
        <f>T40+T41+T42+T43+T44</f>
        <v>0</v>
      </c>
      <c r="U39" s="35">
        <f>R39+S39+T39</f>
        <v>68998</v>
      </c>
      <c r="V39" s="26"/>
    </row>
    <row r="40" spans="1:22" s="25" customFormat="1" ht="36" customHeight="1">
      <c r="A40" s="23" t="s">
        <v>80</v>
      </c>
      <c r="B40" s="31"/>
      <c r="C40" s="35"/>
      <c r="D40" s="35">
        <f t="shared" si="7"/>
        <v>0</v>
      </c>
      <c r="E40" s="35"/>
      <c r="F40" s="35"/>
      <c r="G40" s="35"/>
      <c r="H40" s="75">
        <f t="shared" si="8"/>
        <v>0</v>
      </c>
      <c r="I40" s="35"/>
      <c r="J40" s="35"/>
      <c r="K40" s="35"/>
      <c r="L40" s="75">
        <f t="shared" si="9"/>
        <v>0</v>
      </c>
      <c r="M40" s="35"/>
      <c r="N40" s="35"/>
      <c r="O40" s="35"/>
      <c r="P40" s="35"/>
      <c r="Q40" s="75">
        <f t="shared" si="10"/>
        <v>0</v>
      </c>
      <c r="R40" s="35"/>
      <c r="S40" s="35"/>
      <c r="T40" s="35"/>
      <c r="U40" s="35">
        <f aca="true" t="shared" si="11" ref="U40:U71">R40+S40+T40</f>
        <v>0</v>
      </c>
      <c r="V40" s="26"/>
    </row>
    <row r="41" spans="1:22" s="25" customFormat="1" ht="37.5" customHeight="1">
      <c r="A41" s="23" t="s">
        <v>81</v>
      </c>
      <c r="B41" s="31"/>
      <c r="C41" s="35">
        <v>130603.5</v>
      </c>
      <c r="D41" s="35">
        <f>H41+L41+Q41+U41</f>
        <v>130357.7</v>
      </c>
      <c r="E41" s="35"/>
      <c r="F41" s="35"/>
      <c r="G41" s="35">
        <v>6172.1</v>
      </c>
      <c r="H41" s="75">
        <f t="shared" si="8"/>
        <v>6172.1</v>
      </c>
      <c r="I41" s="35">
        <v>1488</v>
      </c>
      <c r="J41" s="35">
        <v>11574</v>
      </c>
      <c r="K41" s="35">
        <v>26002.3</v>
      </c>
      <c r="L41" s="75">
        <f t="shared" si="9"/>
        <v>39064.3</v>
      </c>
      <c r="M41" s="35">
        <v>3166.5</v>
      </c>
      <c r="N41" s="35">
        <v>3892.7</v>
      </c>
      <c r="O41" s="35">
        <v>9064.1</v>
      </c>
      <c r="P41" s="35"/>
      <c r="Q41" s="75">
        <f t="shared" si="10"/>
        <v>16123.3</v>
      </c>
      <c r="R41" s="35">
        <v>68998</v>
      </c>
      <c r="S41" s="35">
        <v>0</v>
      </c>
      <c r="T41" s="35">
        <v>0</v>
      </c>
      <c r="U41" s="35">
        <f t="shared" si="11"/>
        <v>68998</v>
      </c>
      <c r="V41" s="26"/>
    </row>
    <row r="42" spans="1:22" s="25" customFormat="1" ht="36" customHeight="1">
      <c r="A42" s="23" t="s">
        <v>82</v>
      </c>
      <c r="B42" s="31"/>
      <c r="C42" s="35">
        <v>0</v>
      </c>
      <c r="D42" s="35">
        <f t="shared" si="7"/>
        <v>0</v>
      </c>
      <c r="E42" s="35">
        <v>0</v>
      </c>
      <c r="F42" s="35">
        <v>0</v>
      </c>
      <c r="G42" s="35">
        <v>0</v>
      </c>
      <c r="H42" s="75">
        <f t="shared" si="8"/>
        <v>0</v>
      </c>
      <c r="I42" s="35">
        <v>0</v>
      </c>
      <c r="J42" s="35">
        <v>0</v>
      </c>
      <c r="K42" s="35">
        <v>0</v>
      </c>
      <c r="L42" s="75">
        <v>0</v>
      </c>
      <c r="M42" s="35">
        <v>0</v>
      </c>
      <c r="N42" s="35">
        <v>0</v>
      </c>
      <c r="O42" s="35">
        <v>0</v>
      </c>
      <c r="P42" s="35"/>
      <c r="Q42" s="75">
        <f t="shared" si="10"/>
        <v>0</v>
      </c>
      <c r="R42" s="35">
        <v>0</v>
      </c>
      <c r="S42" s="35">
        <v>0</v>
      </c>
      <c r="T42" s="35">
        <v>0</v>
      </c>
      <c r="U42" s="35">
        <f t="shared" si="11"/>
        <v>0</v>
      </c>
      <c r="V42" s="26"/>
    </row>
    <row r="43" spans="1:22" s="25" customFormat="1" ht="37.5" customHeight="1">
      <c r="A43" s="23" t="s">
        <v>83</v>
      </c>
      <c r="B43" s="31"/>
      <c r="C43" s="35"/>
      <c r="D43" s="35">
        <f t="shared" si="7"/>
        <v>0</v>
      </c>
      <c r="E43" s="35"/>
      <c r="F43" s="35"/>
      <c r="G43" s="35"/>
      <c r="H43" s="75">
        <f t="shared" si="8"/>
        <v>0</v>
      </c>
      <c r="I43" s="35"/>
      <c r="J43" s="35"/>
      <c r="K43" s="35"/>
      <c r="L43" s="75">
        <f t="shared" si="9"/>
        <v>0</v>
      </c>
      <c r="M43" s="35"/>
      <c r="N43" s="35"/>
      <c r="O43" s="35"/>
      <c r="P43" s="35"/>
      <c r="Q43" s="75">
        <f t="shared" si="10"/>
        <v>0</v>
      </c>
      <c r="R43" s="35"/>
      <c r="S43" s="35"/>
      <c r="T43" s="35"/>
      <c r="U43" s="35">
        <f t="shared" si="11"/>
        <v>0</v>
      </c>
      <c r="V43" s="26"/>
    </row>
    <row r="44" spans="1:22" s="25" customFormat="1" ht="27" customHeight="1">
      <c r="A44" s="23" t="s">
        <v>96</v>
      </c>
      <c r="B44" s="31"/>
      <c r="C44" s="35"/>
      <c r="D44" s="35"/>
      <c r="E44" s="35"/>
      <c r="F44" s="35"/>
      <c r="G44" s="35"/>
      <c r="H44" s="75"/>
      <c r="I44" s="35"/>
      <c r="J44" s="35"/>
      <c r="K44" s="35"/>
      <c r="L44" s="75"/>
      <c r="M44" s="35"/>
      <c r="N44" s="35"/>
      <c r="O44" s="35"/>
      <c r="P44" s="35"/>
      <c r="Q44" s="75"/>
      <c r="R44" s="35"/>
      <c r="S44" s="35"/>
      <c r="T44" s="35"/>
      <c r="U44" s="35"/>
      <c r="V44" s="26"/>
    </row>
    <row r="45" spans="1:23" s="25" customFormat="1" ht="32.25" customHeight="1">
      <c r="A45" s="28" t="s">
        <v>78</v>
      </c>
      <c r="B45" s="31" t="s">
        <v>56</v>
      </c>
      <c r="C45" s="35">
        <f>C46+C47+C48+C49</f>
        <v>70467</v>
      </c>
      <c r="D45" s="35">
        <f t="shared" si="7"/>
        <v>71640</v>
      </c>
      <c r="E45" s="35">
        <f>E46+E47+E48+E49</f>
        <v>3629</v>
      </c>
      <c r="F45" s="35">
        <f>F46+F47+F48+F49</f>
        <v>7624</v>
      </c>
      <c r="G45" s="35">
        <f>G46+G47+G48+G49</f>
        <v>2379.2</v>
      </c>
      <c r="H45" s="75">
        <f t="shared" si="8"/>
        <v>13632.2</v>
      </c>
      <c r="I45" s="35">
        <f>I46+I47+I48+I49</f>
        <v>10609.9</v>
      </c>
      <c r="J45" s="35">
        <f>J46+J47+J48+J49</f>
        <v>10023.4</v>
      </c>
      <c r="K45" s="35">
        <f>K46+K47+K48+K49</f>
        <v>9948.4</v>
      </c>
      <c r="L45" s="75">
        <f t="shared" si="9"/>
        <v>30581.699999999997</v>
      </c>
      <c r="M45" s="35">
        <f>M46+M47+M48+M49</f>
        <v>11562.4</v>
      </c>
      <c r="N45" s="35">
        <f>N46+N47+N48+N49</f>
        <v>3127.9</v>
      </c>
      <c r="O45" s="35">
        <f>O46+O47+O48+O49</f>
        <v>1775</v>
      </c>
      <c r="P45" s="35"/>
      <c r="Q45" s="75">
        <f t="shared" si="10"/>
        <v>16465.3</v>
      </c>
      <c r="R45" s="35">
        <f>R46+R47+R48+R49</f>
        <v>3715.8</v>
      </c>
      <c r="S45" s="35">
        <f>S46+S47+S48+S49</f>
        <v>3622.5</v>
      </c>
      <c r="T45" s="35">
        <f>T46+T47+T48+T49</f>
        <v>3622.5</v>
      </c>
      <c r="U45" s="35">
        <f t="shared" si="11"/>
        <v>10960.8</v>
      </c>
      <c r="V45" s="26"/>
      <c r="W45" s="27"/>
    </row>
    <row r="46" spans="1:23" s="25" customFormat="1" ht="34.5" customHeight="1">
      <c r="A46" s="23" t="s">
        <v>80</v>
      </c>
      <c r="B46" s="31"/>
      <c r="C46" s="35">
        <v>70467</v>
      </c>
      <c r="D46" s="35">
        <f t="shared" si="7"/>
        <v>71640</v>
      </c>
      <c r="E46" s="35">
        <v>3629</v>
      </c>
      <c r="F46" s="35">
        <v>7624</v>
      </c>
      <c r="G46" s="35">
        <v>2379.2</v>
      </c>
      <c r="H46" s="75">
        <f t="shared" si="8"/>
        <v>13632.2</v>
      </c>
      <c r="I46" s="35">
        <v>10609.9</v>
      </c>
      <c r="J46" s="35">
        <v>10023.4</v>
      </c>
      <c r="K46" s="35">
        <v>9948.4</v>
      </c>
      <c r="L46" s="75">
        <f t="shared" si="9"/>
        <v>30581.699999999997</v>
      </c>
      <c r="M46" s="35">
        <v>11562.4</v>
      </c>
      <c r="N46" s="35">
        <v>3127.9</v>
      </c>
      <c r="O46" s="35">
        <v>1775</v>
      </c>
      <c r="P46" s="35"/>
      <c r="Q46" s="75">
        <f>M46+N46+O46</f>
        <v>16465.3</v>
      </c>
      <c r="R46" s="35">
        <v>3715.8</v>
      </c>
      <c r="S46" s="35">
        <v>3622.5</v>
      </c>
      <c r="T46" s="35">
        <v>3622.5</v>
      </c>
      <c r="U46" s="35">
        <f>R46+S46+T46</f>
        <v>10960.8</v>
      </c>
      <c r="V46" s="26"/>
      <c r="W46" s="27"/>
    </row>
    <row r="47" spans="1:23" s="25" customFormat="1" ht="35.25" customHeight="1">
      <c r="A47" s="23" t="s">
        <v>81</v>
      </c>
      <c r="B47" s="31"/>
      <c r="C47" s="35"/>
      <c r="D47" s="35">
        <f t="shared" si="7"/>
        <v>0</v>
      </c>
      <c r="E47" s="35"/>
      <c r="F47" s="35"/>
      <c r="G47" s="35"/>
      <c r="H47" s="75">
        <f t="shared" si="8"/>
        <v>0</v>
      </c>
      <c r="I47" s="35"/>
      <c r="J47" s="35"/>
      <c r="K47" s="35"/>
      <c r="L47" s="75">
        <f t="shared" si="9"/>
        <v>0</v>
      </c>
      <c r="M47" s="35"/>
      <c r="N47" s="35"/>
      <c r="O47" s="35"/>
      <c r="P47" s="35"/>
      <c r="Q47" s="75">
        <f t="shared" si="10"/>
        <v>0</v>
      </c>
      <c r="R47" s="35"/>
      <c r="S47" s="35"/>
      <c r="T47" s="35"/>
      <c r="U47" s="35">
        <f t="shared" si="11"/>
        <v>0</v>
      </c>
      <c r="V47" s="26"/>
      <c r="W47" s="27"/>
    </row>
    <row r="48" spans="1:23" s="25" customFormat="1" ht="33.75" customHeight="1">
      <c r="A48" s="23" t="s">
        <v>82</v>
      </c>
      <c r="B48" s="31"/>
      <c r="C48" s="35"/>
      <c r="D48" s="35">
        <f t="shared" si="7"/>
        <v>0</v>
      </c>
      <c r="E48" s="35"/>
      <c r="F48" s="35"/>
      <c r="G48" s="35"/>
      <c r="H48" s="75">
        <f t="shared" si="8"/>
        <v>0</v>
      </c>
      <c r="I48" s="35"/>
      <c r="J48" s="35"/>
      <c r="K48" s="35">
        <v>0</v>
      </c>
      <c r="L48" s="75">
        <f t="shared" si="9"/>
        <v>0</v>
      </c>
      <c r="M48" s="35"/>
      <c r="N48" s="35"/>
      <c r="O48" s="35"/>
      <c r="P48" s="35"/>
      <c r="Q48" s="75">
        <f t="shared" si="10"/>
        <v>0</v>
      </c>
      <c r="R48" s="35"/>
      <c r="S48" s="35"/>
      <c r="T48" s="35"/>
      <c r="U48" s="35">
        <f t="shared" si="11"/>
        <v>0</v>
      </c>
      <c r="V48" s="26"/>
      <c r="W48" s="27"/>
    </row>
    <row r="49" spans="1:23" s="25" customFormat="1" ht="34.5" customHeight="1">
      <c r="A49" s="23" t="s">
        <v>83</v>
      </c>
      <c r="B49" s="31"/>
      <c r="C49" s="35"/>
      <c r="D49" s="35">
        <f t="shared" si="7"/>
        <v>0</v>
      </c>
      <c r="E49" s="35"/>
      <c r="F49" s="35"/>
      <c r="G49" s="35"/>
      <c r="H49" s="75">
        <f t="shared" si="8"/>
        <v>0</v>
      </c>
      <c r="I49" s="35"/>
      <c r="J49" s="35"/>
      <c r="K49" s="35"/>
      <c r="L49" s="75">
        <f t="shared" si="9"/>
        <v>0</v>
      </c>
      <c r="M49" s="35"/>
      <c r="N49" s="35"/>
      <c r="O49" s="35"/>
      <c r="P49" s="35"/>
      <c r="Q49" s="75">
        <f t="shared" si="10"/>
        <v>0</v>
      </c>
      <c r="R49" s="35"/>
      <c r="S49" s="35"/>
      <c r="T49" s="35"/>
      <c r="U49" s="35">
        <f t="shared" si="11"/>
        <v>0</v>
      </c>
      <c r="V49" s="26"/>
      <c r="W49" s="27"/>
    </row>
    <row r="50" spans="1:23" s="25" customFormat="1" ht="26.25" customHeight="1">
      <c r="A50" s="23" t="s">
        <v>96</v>
      </c>
      <c r="B50" s="31"/>
      <c r="C50" s="35"/>
      <c r="D50" s="35"/>
      <c r="E50" s="35"/>
      <c r="F50" s="35"/>
      <c r="G50" s="35"/>
      <c r="H50" s="75"/>
      <c r="I50" s="35"/>
      <c r="J50" s="35"/>
      <c r="K50" s="35"/>
      <c r="L50" s="75"/>
      <c r="M50" s="35"/>
      <c r="N50" s="35"/>
      <c r="O50" s="35"/>
      <c r="P50" s="35"/>
      <c r="Q50" s="75"/>
      <c r="R50" s="35"/>
      <c r="S50" s="35"/>
      <c r="T50" s="35"/>
      <c r="U50" s="35"/>
      <c r="V50" s="26"/>
      <c r="W50" s="27"/>
    </row>
    <row r="51" spans="1:23" s="25" customFormat="1" ht="58.5" customHeight="1">
      <c r="A51" s="28" t="s">
        <v>89</v>
      </c>
      <c r="B51" s="31" t="s">
        <v>57</v>
      </c>
      <c r="C51" s="35">
        <f>C54+C55</f>
        <v>706676.2</v>
      </c>
      <c r="D51" s="35">
        <f t="shared" si="7"/>
        <v>711684</v>
      </c>
      <c r="E51" s="35">
        <f>E52+E53+E54+E55</f>
        <v>26628</v>
      </c>
      <c r="F51" s="35">
        <f>F52+F53+F54+F55</f>
        <v>64031.6</v>
      </c>
      <c r="G51" s="35">
        <f>G52+G53+G54+G55</f>
        <v>54281.7</v>
      </c>
      <c r="H51" s="75">
        <f t="shared" si="8"/>
        <v>144941.3</v>
      </c>
      <c r="I51" s="35">
        <f>I52+I53+I54+I55</f>
        <v>65703.2</v>
      </c>
      <c r="J51" s="35">
        <f>J52+J53+J54+J55</f>
        <v>55417.2</v>
      </c>
      <c r="K51" s="35">
        <f>K52+K53+K54+K55</f>
        <v>89511.5</v>
      </c>
      <c r="L51" s="75">
        <f t="shared" si="9"/>
        <v>210631.9</v>
      </c>
      <c r="M51" s="35">
        <f>M52+M53+M54+M55</f>
        <v>51507.5</v>
      </c>
      <c r="N51" s="35">
        <f>N52+N53+N54+N55</f>
        <v>42548.1</v>
      </c>
      <c r="O51" s="35">
        <f>O52+O53+O54+O55</f>
        <v>50888.2</v>
      </c>
      <c r="P51" s="35"/>
      <c r="Q51" s="75">
        <f t="shared" si="10"/>
        <v>144943.8</v>
      </c>
      <c r="R51" s="35">
        <f>R52+R53+R54+R55</f>
        <v>81777.8</v>
      </c>
      <c r="S51" s="35">
        <f>S52+S53+S54+S55</f>
        <v>42428.8</v>
      </c>
      <c r="T51" s="35">
        <f>T52+T53+T54+T55</f>
        <v>86960.4</v>
      </c>
      <c r="U51" s="35">
        <f t="shared" si="11"/>
        <v>211167</v>
      </c>
      <c r="V51" s="26"/>
      <c r="W51" s="27"/>
    </row>
    <row r="52" spans="1:23" s="25" customFormat="1" ht="37.5" customHeight="1">
      <c r="A52" s="23" t="s">
        <v>80</v>
      </c>
      <c r="B52" s="31"/>
      <c r="C52" s="35"/>
      <c r="D52" s="35">
        <f t="shared" si="7"/>
        <v>0</v>
      </c>
      <c r="E52" s="35"/>
      <c r="F52" s="35"/>
      <c r="G52" s="35"/>
      <c r="H52" s="75">
        <f t="shared" si="8"/>
        <v>0</v>
      </c>
      <c r="I52" s="35"/>
      <c r="J52" s="35"/>
      <c r="K52" s="35"/>
      <c r="L52" s="75">
        <f t="shared" si="9"/>
        <v>0</v>
      </c>
      <c r="M52" s="35"/>
      <c r="N52" s="35"/>
      <c r="O52" s="35"/>
      <c r="P52" s="35"/>
      <c r="Q52" s="75">
        <f t="shared" si="10"/>
        <v>0</v>
      </c>
      <c r="R52" s="35"/>
      <c r="S52" s="35"/>
      <c r="T52" s="35"/>
      <c r="U52" s="35">
        <f t="shared" si="11"/>
        <v>0</v>
      </c>
      <c r="V52" s="26"/>
      <c r="W52" s="27"/>
    </row>
    <row r="53" spans="1:23" s="25" customFormat="1" ht="37.5" customHeight="1">
      <c r="A53" s="23" t="s">
        <v>81</v>
      </c>
      <c r="B53" s="31"/>
      <c r="C53" s="35"/>
      <c r="D53" s="35">
        <f t="shared" si="7"/>
        <v>0</v>
      </c>
      <c r="E53" s="35"/>
      <c r="F53" s="35"/>
      <c r="G53" s="35"/>
      <c r="H53" s="75">
        <f t="shared" si="8"/>
        <v>0</v>
      </c>
      <c r="I53" s="35"/>
      <c r="J53" s="35"/>
      <c r="K53" s="35"/>
      <c r="L53" s="75">
        <f t="shared" si="9"/>
        <v>0</v>
      </c>
      <c r="M53" s="35"/>
      <c r="N53" s="35"/>
      <c r="O53" s="35"/>
      <c r="P53" s="35"/>
      <c r="Q53" s="75">
        <f t="shared" si="10"/>
        <v>0</v>
      </c>
      <c r="R53" s="35"/>
      <c r="S53" s="35"/>
      <c r="T53" s="35"/>
      <c r="U53" s="35">
        <f t="shared" si="11"/>
        <v>0</v>
      </c>
      <c r="V53" s="26"/>
      <c r="W53" s="27"/>
    </row>
    <row r="54" spans="1:23" s="25" customFormat="1" ht="39" customHeight="1">
      <c r="A54" s="23" t="s">
        <v>82</v>
      </c>
      <c r="B54" s="31"/>
      <c r="C54" s="35">
        <v>571863.9</v>
      </c>
      <c r="D54" s="35">
        <f t="shared" si="7"/>
        <v>576732.3999999999</v>
      </c>
      <c r="E54" s="35">
        <v>19083.1</v>
      </c>
      <c r="F54" s="35">
        <v>52943.2</v>
      </c>
      <c r="G54" s="35">
        <v>44081.1</v>
      </c>
      <c r="H54" s="75">
        <f t="shared" si="8"/>
        <v>116107.4</v>
      </c>
      <c r="I54" s="75">
        <v>53484.7</v>
      </c>
      <c r="J54" s="75">
        <v>42036.2</v>
      </c>
      <c r="K54" s="35">
        <v>71635</v>
      </c>
      <c r="L54" s="75">
        <f t="shared" si="9"/>
        <v>167155.9</v>
      </c>
      <c r="M54" s="35">
        <v>44655.3</v>
      </c>
      <c r="N54" s="35">
        <v>34214.6</v>
      </c>
      <c r="O54" s="35">
        <v>41803</v>
      </c>
      <c r="P54" s="35"/>
      <c r="Q54" s="75">
        <f t="shared" si="10"/>
        <v>120672.9</v>
      </c>
      <c r="R54" s="35">
        <v>64957.3</v>
      </c>
      <c r="S54" s="35">
        <v>32516.4</v>
      </c>
      <c r="T54" s="35">
        <v>75322.5</v>
      </c>
      <c r="U54" s="35">
        <f>R54+S54+T54</f>
        <v>172796.2</v>
      </c>
      <c r="V54" s="26"/>
      <c r="W54" s="27"/>
    </row>
    <row r="55" spans="1:23" s="25" customFormat="1" ht="33.75" customHeight="1">
      <c r="A55" s="23" t="s">
        <v>83</v>
      </c>
      <c r="B55" s="31"/>
      <c r="C55" s="35">
        <v>134812.3</v>
      </c>
      <c r="D55" s="35">
        <f t="shared" si="7"/>
        <v>134951.59999999998</v>
      </c>
      <c r="E55" s="35">
        <v>7544.9</v>
      </c>
      <c r="F55" s="35">
        <v>11088.4</v>
      </c>
      <c r="G55" s="35">
        <v>10200.6</v>
      </c>
      <c r="H55" s="75">
        <f t="shared" si="8"/>
        <v>28833.9</v>
      </c>
      <c r="I55" s="35">
        <v>12218.5</v>
      </c>
      <c r="J55" s="35">
        <v>13381</v>
      </c>
      <c r="K55" s="35">
        <v>17876.5</v>
      </c>
      <c r="L55" s="75">
        <f t="shared" si="9"/>
        <v>43476</v>
      </c>
      <c r="M55" s="35">
        <v>6852.2</v>
      </c>
      <c r="N55" s="35">
        <v>8333.5</v>
      </c>
      <c r="O55" s="35">
        <v>9085.2</v>
      </c>
      <c r="P55" s="35"/>
      <c r="Q55" s="75">
        <f t="shared" si="10"/>
        <v>24270.9</v>
      </c>
      <c r="R55" s="35">
        <v>16820.5</v>
      </c>
      <c r="S55" s="35">
        <v>9912.4</v>
      </c>
      <c r="T55" s="35">
        <v>11637.9</v>
      </c>
      <c r="U55" s="35">
        <f t="shared" si="11"/>
        <v>38370.8</v>
      </c>
      <c r="V55" s="26"/>
      <c r="W55" s="27"/>
    </row>
    <row r="56" spans="1:23" s="25" customFormat="1" ht="24.75" customHeight="1">
      <c r="A56" s="23" t="s">
        <v>96</v>
      </c>
      <c r="B56" s="31"/>
      <c r="C56" s="35"/>
      <c r="D56" s="35"/>
      <c r="E56" s="35"/>
      <c r="F56" s="35"/>
      <c r="G56" s="35"/>
      <c r="H56" s="75"/>
      <c r="I56" s="35"/>
      <c r="J56" s="35"/>
      <c r="K56" s="35"/>
      <c r="L56" s="75"/>
      <c r="M56" s="35"/>
      <c r="N56" s="35"/>
      <c r="O56" s="35"/>
      <c r="P56" s="35"/>
      <c r="Q56" s="75"/>
      <c r="R56" s="35"/>
      <c r="S56" s="35"/>
      <c r="T56" s="35"/>
      <c r="U56" s="35"/>
      <c r="V56" s="26"/>
      <c r="W56" s="27"/>
    </row>
    <row r="57" spans="1:23" s="25" customFormat="1" ht="45.75" customHeight="1">
      <c r="A57" s="28" t="s">
        <v>90</v>
      </c>
      <c r="B57" s="31" t="s">
        <v>58</v>
      </c>
      <c r="C57" s="35">
        <f>C58+C59+C60+C61+C62</f>
        <v>0</v>
      </c>
      <c r="D57" s="35">
        <f t="shared" si="7"/>
        <v>0</v>
      </c>
      <c r="E57" s="35">
        <f>E58+E59+E60+E61+E62</f>
        <v>0</v>
      </c>
      <c r="F57" s="35">
        <f>F58+F59+F60+F61+F62</f>
        <v>0</v>
      </c>
      <c r="G57" s="35">
        <f>G58+G59+G60+G61+G62</f>
        <v>0</v>
      </c>
      <c r="H57" s="75">
        <f>E57+F57+G57</f>
        <v>0</v>
      </c>
      <c r="I57" s="35">
        <f>I58+I59+I60+I61+I62</f>
        <v>0</v>
      </c>
      <c r="J57" s="35">
        <f>J58+J59+J60+J61+J62</f>
        <v>0</v>
      </c>
      <c r="K57" s="35">
        <f>K58+K59+K60+K61+K62</f>
        <v>0</v>
      </c>
      <c r="L57" s="75">
        <f t="shared" si="9"/>
        <v>0</v>
      </c>
      <c r="M57" s="35">
        <f>M58+M59+M60+M61+M62</f>
        <v>0</v>
      </c>
      <c r="N57" s="35">
        <f>N58+N59+N60+N61+N62</f>
        <v>0</v>
      </c>
      <c r="O57" s="35">
        <f>O58+O59+O60+O61+O62</f>
        <v>0</v>
      </c>
      <c r="P57" s="35"/>
      <c r="Q57" s="75">
        <f t="shared" si="10"/>
        <v>0</v>
      </c>
      <c r="R57" s="35">
        <f>R58+R59+R60+R61+R62</f>
        <v>0</v>
      </c>
      <c r="S57" s="35">
        <f>S58+S59+S60+S61+S62</f>
        <v>0</v>
      </c>
      <c r="T57" s="35">
        <f>T58+T59+T60+T61+T62</f>
        <v>0</v>
      </c>
      <c r="U57" s="35">
        <f t="shared" si="11"/>
        <v>0</v>
      </c>
      <c r="V57" s="26"/>
      <c r="W57" s="27"/>
    </row>
    <row r="58" spans="1:23" s="25" customFormat="1" ht="39" customHeight="1">
      <c r="A58" s="23" t="s">
        <v>80</v>
      </c>
      <c r="B58" s="31"/>
      <c r="C58" s="35">
        <v>0</v>
      </c>
      <c r="D58" s="35">
        <f t="shared" si="7"/>
        <v>0</v>
      </c>
      <c r="E58" s="35">
        <v>0</v>
      </c>
      <c r="F58" s="35">
        <v>0</v>
      </c>
      <c r="G58" s="35">
        <v>0</v>
      </c>
      <c r="H58" s="75">
        <f t="shared" si="8"/>
        <v>0</v>
      </c>
      <c r="I58" s="35">
        <v>0</v>
      </c>
      <c r="J58" s="35">
        <v>0</v>
      </c>
      <c r="K58" s="35">
        <v>0</v>
      </c>
      <c r="L58" s="75">
        <f t="shared" si="9"/>
        <v>0</v>
      </c>
      <c r="M58" s="35">
        <v>0</v>
      </c>
      <c r="N58" s="35">
        <v>0</v>
      </c>
      <c r="O58" s="35">
        <v>0</v>
      </c>
      <c r="P58" s="35"/>
      <c r="Q58" s="75">
        <f t="shared" si="10"/>
        <v>0</v>
      </c>
      <c r="R58" s="35">
        <v>0</v>
      </c>
      <c r="S58" s="35">
        <v>0</v>
      </c>
      <c r="T58" s="35">
        <v>0</v>
      </c>
      <c r="U58" s="35">
        <f t="shared" si="11"/>
        <v>0</v>
      </c>
      <c r="V58" s="26"/>
      <c r="W58" s="27"/>
    </row>
    <row r="59" spans="1:23" s="25" customFormat="1" ht="37.5" customHeight="1">
      <c r="A59" s="23" t="s">
        <v>81</v>
      </c>
      <c r="B59" s="31"/>
      <c r="C59" s="35"/>
      <c r="D59" s="35">
        <f t="shared" si="7"/>
        <v>0</v>
      </c>
      <c r="E59" s="35"/>
      <c r="F59" s="35"/>
      <c r="G59" s="35"/>
      <c r="H59" s="75">
        <f t="shared" si="8"/>
        <v>0</v>
      </c>
      <c r="I59" s="35"/>
      <c r="J59" s="35"/>
      <c r="K59" s="35"/>
      <c r="L59" s="75">
        <f t="shared" si="9"/>
        <v>0</v>
      </c>
      <c r="M59" s="35"/>
      <c r="N59" s="35"/>
      <c r="O59" s="35"/>
      <c r="P59" s="35"/>
      <c r="Q59" s="75">
        <f t="shared" si="10"/>
        <v>0</v>
      </c>
      <c r="R59" s="35"/>
      <c r="S59" s="35"/>
      <c r="T59" s="35"/>
      <c r="U59" s="35">
        <f t="shared" si="11"/>
        <v>0</v>
      </c>
      <c r="V59" s="26"/>
      <c r="W59" s="27"/>
    </row>
    <row r="60" spans="1:23" s="25" customFormat="1" ht="38.25" customHeight="1">
      <c r="A60" s="23" t="s">
        <v>82</v>
      </c>
      <c r="B60" s="31"/>
      <c r="C60" s="35"/>
      <c r="D60" s="35">
        <f t="shared" si="7"/>
        <v>0</v>
      </c>
      <c r="E60" s="35"/>
      <c r="F60" s="35"/>
      <c r="G60" s="35"/>
      <c r="H60" s="75">
        <f t="shared" si="8"/>
        <v>0</v>
      </c>
      <c r="I60" s="35"/>
      <c r="J60" s="35"/>
      <c r="K60" s="35"/>
      <c r="L60" s="75">
        <f t="shared" si="9"/>
        <v>0</v>
      </c>
      <c r="M60" s="35"/>
      <c r="N60" s="35"/>
      <c r="O60" s="35"/>
      <c r="P60" s="35"/>
      <c r="Q60" s="75">
        <f t="shared" si="10"/>
        <v>0</v>
      </c>
      <c r="R60" s="35"/>
      <c r="S60" s="35"/>
      <c r="T60" s="35"/>
      <c r="U60" s="35">
        <f t="shared" si="11"/>
        <v>0</v>
      </c>
      <c r="V60" s="26"/>
      <c r="W60" s="27"/>
    </row>
    <row r="61" spans="1:23" s="25" customFormat="1" ht="33" customHeight="1">
      <c r="A61" s="23" t="s">
        <v>83</v>
      </c>
      <c r="B61" s="31"/>
      <c r="C61" s="35"/>
      <c r="D61" s="35">
        <f t="shared" si="7"/>
        <v>0</v>
      </c>
      <c r="E61" s="35"/>
      <c r="F61" s="35"/>
      <c r="G61" s="35"/>
      <c r="H61" s="75">
        <f t="shared" si="8"/>
        <v>0</v>
      </c>
      <c r="I61" s="35"/>
      <c r="J61" s="35"/>
      <c r="K61" s="35"/>
      <c r="L61" s="75">
        <f t="shared" si="9"/>
        <v>0</v>
      </c>
      <c r="M61" s="35"/>
      <c r="N61" s="35"/>
      <c r="O61" s="35"/>
      <c r="P61" s="35"/>
      <c r="Q61" s="75">
        <f t="shared" si="10"/>
        <v>0</v>
      </c>
      <c r="R61" s="35"/>
      <c r="S61" s="35"/>
      <c r="T61" s="35"/>
      <c r="U61" s="35">
        <f t="shared" si="11"/>
        <v>0</v>
      </c>
      <c r="V61" s="26"/>
      <c r="W61" s="27"/>
    </row>
    <row r="62" spans="1:23" s="25" customFormat="1" ht="33" customHeight="1">
      <c r="A62" s="23" t="s">
        <v>96</v>
      </c>
      <c r="B62" s="31"/>
      <c r="C62" s="35">
        <v>0</v>
      </c>
      <c r="D62" s="35">
        <f t="shared" si="7"/>
        <v>0</v>
      </c>
      <c r="E62" s="35">
        <v>0</v>
      </c>
      <c r="F62" s="35">
        <v>0</v>
      </c>
      <c r="G62" s="35">
        <v>0</v>
      </c>
      <c r="H62" s="75">
        <f>E62+F62+G62</f>
        <v>0</v>
      </c>
      <c r="I62" s="35">
        <v>0</v>
      </c>
      <c r="J62" s="35">
        <v>0</v>
      </c>
      <c r="K62" s="35">
        <v>0</v>
      </c>
      <c r="L62" s="75">
        <f>I62+J62+K62</f>
        <v>0</v>
      </c>
      <c r="M62" s="35">
        <v>0</v>
      </c>
      <c r="N62" s="35">
        <v>0</v>
      </c>
      <c r="O62" s="35">
        <v>0</v>
      </c>
      <c r="P62" s="35"/>
      <c r="Q62" s="75">
        <f>M62+N62+O62</f>
        <v>0</v>
      </c>
      <c r="R62" s="35">
        <v>0</v>
      </c>
      <c r="S62" s="35">
        <v>0</v>
      </c>
      <c r="T62" s="35">
        <v>0</v>
      </c>
      <c r="U62" s="35">
        <f>R62+S62+T62</f>
        <v>0</v>
      </c>
      <c r="V62" s="26"/>
      <c r="W62" s="27"/>
    </row>
    <row r="63" spans="1:23" s="25" customFormat="1" ht="28.5" customHeight="1">
      <c r="A63" s="28" t="s">
        <v>53</v>
      </c>
      <c r="B63" s="31" t="s">
        <v>59</v>
      </c>
      <c r="C63" s="35">
        <f>C64+C65+C66+C67+C68+C69+N70</f>
        <v>390523.20000000007</v>
      </c>
      <c r="D63" s="35">
        <f>D64+D65+D66+D67+D68+D69+D70</f>
        <v>427867.9</v>
      </c>
      <c r="E63" s="35">
        <f>E64+E65+E66+E67+E68+E69</f>
        <v>17598.700000000004</v>
      </c>
      <c r="F63" s="35">
        <f>F64+F65+F66+F67+F68+F69</f>
        <v>29247.100000000002</v>
      </c>
      <c r="G63" s="35">
        <f>G64+G65+G66+G67+G68+G69</f>
        <v>26110</v>
      </c>
      <c r="H63" s="75">
        <f t="shared" si="8"/>
        <v>72955.8</v>
      </c>
      <c r="I63" s="35">
        <f>I64+I65+I66+I67+I68+I69</f>
        <v>31807.7</v>
      </c>
      <c r="J63" s="35">
        <f>J64+J65+J66+J67+J68+J69</f>
        <v>32069.8</v>
      </c>
      <c r="K63" s="35">
        <f>K64+K65+K66+K67+K68+K69</f>
        <v>37534.70000000001</v>
      </c>
      <c r="L63" s="75">
        <f>L64+L65+L66+L67+L68+L69</f>
        <v>101412.19999999998</v>
      </c>
      <c r="M63" s="35">
        <f>M64+M65+M66+M67+M68+M69</f>
        <v>33596.100000000006</v>
      </c>
      <c r="N63" s="35">
        <f>N64+N65+N66+N67+N68+N69+N70</f>
        <v>37086.299999999996</v>
      </c>
      <c r="O63" s="35">
        <f>O64+O65+O66+O67+O68+O69</f>
        <v>44502.700000000004</v>
      </c>
      <c r="P63" s="35"/>
      <c r="Q63" s="75">
        <f t="shared" si="10"/>
        <v>115185.1</v>
      </c>
      <c r="R63" s="35">
        <f>R64+R65+R66+R67+R68+R69</f>
        <v>89652.5</v>
      </c>
      <c r="S63" s="35">
        <f>S64+S65+S66+S67+S68+S69</f>
        <v>23929.800000000003</v>
      </c>
      <c r="T63" s="35">
        <f>T64+T65+T66+T67+T68+T69</f>
        <v>24732.5</v>
      </c>
      <c r="U63" s="35">
        <f t="shared" si="11"/>
        <v>138314.8</v>
      </c>
      <c r="V63" s="26"/>
      <c r="W63" s="27"/>
    </row>
    <row r="64" spans="1:23" s="25" customFormat="1" ht="35.25" customHeight="1">
      <c r="A64" s="23" t="s">
        <v>80</v>
      </c>
      <c r="B64" s="31"/>
      <c r="C64" s="35">
        <v>16053</v>
      </c>
      <c r="D64" s="35">
        <f aca="true" t="shared" si="12" ref="D64:D70">H64+L64+Q64+U64</f>
        <v>16053</v>
      </c>
      <c r="E64" s="35">
        <v>256.8</v>
      </c>
      <c r="F64" s="35">
        <v>1463.3</v>
      </c>
      <c r="G64" s="35">
        <v>1083.8</v>
      </c>
      <c r="H64" s="75">
        <f t="shared" si="8"/>
        <v>2803.8999999999996</v>
      </c>
      <c r="I64" s="35">
        <v>1474.9</v>
      </c>
      <c r="J64" s="35">
        <v>884.1</v>
      </c>
      <c r="K64" s="35">
        <v>1397.4</v>
      </c>
      <c r="L64" s="75">
        <f t="shared" si="9"/>
        <v>3756.4</v>
      </c>
      <c r="M64" s="35">
        <v>1743.2</v>
      </c>
      <c r="N64" s="35">
        <v>1887.7</v>
      </c>
      <c r="O64" s="35">
        <v>1487.1</v>
      </c>
      <c r="P64" s="35"/>
      <c r="Q64" s="75">
        <f t="shared" si="10"/>
        <v>5118</v>
      </c>
      <c r="R64" s="35">
        <v>1820.7</v>
      </c>
      <c r="S64" s="35">
        <v>1277</v>
      </c>
      <c r="T64" s="35">
        <v>1277</v>
      </c>
      <c r="U64" s="35">
        <f t="shared" si="11"/>
        <v>4374.7</v>
      </c>
      <c r="V64" s="26"/>
      <c r="W64" s="27"/>
    </row>
    <row r="65" spans="1:23" s="25" customFormat="1" ht="41.25" customHeight="1">
      <c r="A65" s="23" t="s">
        <v>81</v>
      </c>
      <c r="B65" s="31"/>
      <c r="C65" s="35">
        <v>249374</v>
      </c>
      <c r="D65" s="35">
        <f t="shared" si="12"/>
        <v>286680.3</v>
      </c>
      <c r="E65" s="35">
        <v>12560.5</v>
      </c>
      <c r="F65" s="35">
        <v>17350.5</v>
      </c>
      <c r="G65" s="35">
        <v>16782.9</v>
      </c>
      <c r="H65" s="75">
        <f t="shared" si="8"/>
        <v>46693.9</v>
      </c>
      <c r="I65" s="35">
        <v>19073.6</v>
      </c>
      <c r="J65" s="35">
        <v>23314.8</v>
      </c>
      <c r="K65" s="35">
        <v>25445</v>
      </c>
      <c r="L65" s="75">
        <f t="shared" si="9"/>
        <v>67833.4</v>
      </c>
      <c r="M65" s="35">
        <v>22042</v>
      </c>
      <c r="N65" s="35">
        <v>27234.5</v>
      </c>
      <c r="O65" s="35">
        <v>34780.7</v>
      </c>
      <c r="P65" s="35"/>
      <c r="Q65" s="75">
        <f>M65+N65+O65</f>
        <v>84057.2</v>
      </c>
      <c r="R65" s="35">
        <v>59930.9</v>
      </c>
      <c r="S65" s="35">
        <v>14082.7</v>
      </c>
      <c r="T65" s="35">
        <v>14082.2</v>
      </c>
      <c r="U65" s="35">
        <f t="shared" si="11"/>
        <v>88095.8</v>
      </c>
      <c r="V65" s="26"/>
      <c r="W65" s="27"/>
    </row>
    <row r="66" spans="1:23" s="25" customFormat="1" ht="36.75" customHeight="1">
      <c r="A66" s="23" t="s">
        <v>82</v>
      </c>
      <c r="B66" s="31"/>
      <c r="C66" s="35">
        <v>111757.4</v>
      </c>
      <c r="D66" s="35">
        <f t="shared" si="12"/>
        <v>111795.79999999999</v>
      </c>
      <c r="E66" s="35">
        <v>4485.6</v>
      </c>
      <c r="F66" s="35">
        <v>9480.7</v>
      </c>
      <c r="G66" s="35">
        <v>7322</v>
      </c>
      <c r="H66" s="75">
        <f t="shared" si="8"/>
        <v>21288.300000000003</v>
      </c>
      <c r="I66" s="35">
        <v>10187.5</v>
      </c>
      <c r="J66" s="35">
        <v>6890</v>
      </c>
      <c r="K66" s="35">
        <v>9576.7</v>
      </c>
      <c r="L66" s="75">
        <f>I66+J66+K66</f>
        <v>26654.2</v>
      </c>
      <c r="M66" s="35">
        <v>8554.4</v>
      </c>
      <c r="N66" s="35">
        <v>6821</v>
      </c>
      <c r="O66" s="35">
        <v>7303.4</v>
      </c>
      <c r="P66" s="35"/>
      <c r="Q66" s="75">
        <f t="shared" si="10"/>
        <v>22678.8</v>
      </c>
      <c r="R66" s="35">
        <v>26024.1</v>
      </c>
      <c r="S66" s="35">
        <v>7482.7</v>
      </c>
      <c r="T66" s="35">
        <v>7667.7</v>
      </c>
      <c r="U66" s="35">
        <f t="shared" si="11"/>
        <v>41174.49999999999</v>
      </c>
      <c r="V66" s="26"/>
      <c r="W66" s="27"/>
    </row>
    <row r="67" spans="1:23" s="25" customFormat="1" ht="37.5" customHeight="1">
      <c r="A67" s="23" t="s">
        <v>83</v>
      </c>
      <c r="B67" s="31"/>
      <c r="C67" s="35">
        <v>9035</v>
      </c>
      <c r="D67" s="35">
        <f t="shared" si="12"/>
        <v>9035</v>
      </c>
      <c r="E67" s="35">
        <v>181.5</v>
      </c>
      <c r="F67" s="35">
        <v>605</v>
      </c>
      <c r="G67" s="35">
        <v>643.5</v>
      </c>
      <c r="H67" s="75">
        <f>E67+F67+G67</f>
        <v>1430</v>
      </c>
      <c r="I67" s="35">
        <v>746.2</v>
      </c>
      <c r="J67" s="35">
        <v>500.2</v>
      </c>
      <c r="K67" s="35">
        <v>777.8</v>
      </c>
      <c r="L67" s="75">
        <f>I67+J67+K67</f>
        <v>2024.2</v>
      </c>
      <c r="M67" s="35">
        <v>884.8</v>
      </c>
      <c r="N67" s="35">
        <v>574.9</v>
      </c>
      <c r="O67" s="35">
        <v>543.3</v>
      </c>
      <c r="P67" s="35"/>
      <c r="Q67" s="75">
        <f>M67+N67+O67</f>
        <v>2002.9999999999998</v>
      </c>
      <c r="R67" s="35">
        <v>1460.8</v>
      </c>
      <c r="S67" s="35">
        <v>749.4</v>
      </c>
      <c r="T67" s="35">
        <v>1367.6</v>
      </c>
      <c r="U67" s="35">
        <f t="shared" si="11"/>
        <v>3577.7999999999997</v>
      </c>
      <c r="V67" s="26"/>
      <c r="W67" s="27"/>
    </row>
    <row r="68" spans="1:23" s="25" customFormat="1" ht="27" customHeight="1">
      <c r="A68" s="23" t="s">
        <v>96</v>
      </c>
      <c r="B68" s="31"/>
      <c r="C68" s="35">
        <v>2109.9</v>
      </c>
      <c r="D68" s="35">
        <f t="shared" si="12"/>
        <v>2109.9</v>
      </c>
      <c r="E68" s="35">
        <v>55.9</v>
      </c>
      <c r="F68" s="35">
        <v>171.2</v>
      </c>
      <c r="G68" s="35">
        <v>136</v>
      </c>
      <c r="H68" s="75">
        <f>E68+F68+G68</f>
        <v>363.1</v>
      </c>
      <c r="I68" s="35">
        <v>160</v>
      </c>
      <c r="J68" s="35">
        <v>291.8</v>
      </c>
      <c r="K68" s="35">
        <v>168</v>
      </c>
      <c r="L68" s="75">
        <f>I68+J68+K68</f>
        <v>619.8</v>
      </c>
      <c r="M68" s="35">
        <v>145.4</v>
      </c>
      <c r="N68" s="35">
        <v>244.2</v>
      </c>
      <c r="O68" s="35">
        <v>239.9</v>
      </c>
      <c r="P68" s="35"/>
      <c r="Q68" s="75">
        <f>M68+N68+O68</f>
        <v>629.5</v>
      </c>
      <c r="R68" s="35">
        <v>167.5</v>
      </c>
      <c r="S68" s="35">
        <v>165.2</v>
      </c>
      <c r="T68" s="35">
        <v>164.8</v>
      </c>
      <c r="U68" s="35">
        <f>R68+S68+T68</f>
        <v>497.5</v>
      </c>
      <c r="V68" s="26"/>
      <c r="W68" s="27"/>
    </row>
    <row r="69" spans="1:23" s="25" customFormat="1" ht="33" customHeight="1">
      <c r="A69" s="23" t="s">
        <v>98</v>
      </c>
      <c r="B69" s="31"/>
      <c r="C69" s="35">
        <v>2193.9</v>
      </c>
      <c r="D69" s="35">
        <f t="shared" si="12"/>
        <v>2193.9</v>
      </c>
      <c r="E69" s="35">
        <v>58.4</v>
      </c>
      <c r="F69" s="35">
        <v>176.4</v>
      </c>
      <c r="G69" s="35">
        <v>141.8</v>
      </c>
      <c r="H69" s="75">
        <f>E69+F69+G69</f>
        <v>376.6</v>
      </c>
      <c r="I69" s="35">
        <v>165.5</v>
      </c>
      <c r="J69" s="35">
        <v>188.9</v>
      </c>
      <c r="K69" s="35">
        <v>169.8</v>
      </c>
      <c r="L69" s="75">
        <f>I69+J69+K69</f>
        <v>524.2</v>
      </c>
      <c r="M69" s="35">
        <v>226.3</v>
      </c>
      <c r="N69" s="35">
        <v>324</v>
      </c>
      <c r="O69" s="35">
        <v>148.3</v>
      </c>
      <c r="P69" s="35"/>
      <c r="Q69" s="75">
        <f>M69+N69+O69</f>
        <v>698.5999999999999</v>
      </c>
      <c r="R69" s="35">
        <v>248.5</v>
      </c>
      <c r="S69" s="35">
        <v>172.8</v>
      </c>
      <c r="T69" s="35">
        <v>173.2</v>
      </c>
      <c r="U69" s="35">
        <f>R69+S69+T69</f>
        <v>594.5</v>
      </c>
      <c r="V69" s="26"/>
      <c r="W69" s="27"/>
    </row>
    <row r="70" spans="1:23" s="25" customFormat="1" ht="23.25" customHeight="1">
      <c r="A70" s="23" t="s">
        <v>99</v>
      </c>
      <c r="B70" s="31"/>
      <c r="C70" s="35">
        <v>0</v>
      </c>
      <c r="D70" s="35">
        <f t="shared" si="12"/>
        <v>0</v>
      </c>
      <c r="E70" s="35">
        <v>0</v>
      </c>
      <c r="F70" s="35">
        <v>0</v>
      </c>
      <c r="G70" s="35">
        <v>0</v>
      </c>
      <c r="H70" s="75">
        <f>E70+F70+G70</f>
        <v>0</v>
      </c>
      <c r="I70" s="35">
        <v>0</v>
      </c>
      <c r="J70" s="35">
        <v>0</v>
      </c>
      <c r="K70" s="35">
        <v>0</v>
      </c>
      <c r="L70" s="75">
        <f>I70+J70+K70</f>
        <v>0</v>
      </c>
      <c r="M70" s="35">
        <v>0</v>
      </c>
      <c r="N70" s="35">
        <v>0</v>
      </c>
      <c r="O70" s="35">
        <v>0</v>
      </c>
      <c r="P70" s="35"/>
      <c r="Q70" s="75">
        <f>M70+N70+O70</f>
        <v>0</v>
      </c>
      <c r="R70" s="35">
        <v>0</v>
      </c>
      <c r="S70" s="35">
        <v>0</v>
      </c>
      <c r="T70" s="35">
        <v>0</v>
      </c>
      <c r="U70" s="35">
        <f>R70+S70+T70</f>
        <v>0</v>
      </c>
      <c r="V70" s="26"/>
      <c r="W70" s="27"/>
    </row>
    <row r="71" spans="1:22" s="25" customFormat="1" ht="36" customHeight="1">
      <c r="A71" s="28" t="s">
        <v>60</v>
      </c>
      <c r="B71" s="31" t="s">
        <v>61</v>
      </c>
      <c r="C71" s="35">
        <f>C21-C37</f>
        <v>-61212.59999999986</v>
      </c>
      <c r="D71" s="75">
        <f>D21-D37</f>
        <v>-62385.60000000009</v>
      </c>
      <c r="E71" s="35">
        <f>E21-E37</f>
        <v>18933.9</v>
      </c>
      <c r="F71" s="35">
        <f>F21-F37</f>
        <v>2612.899999999994</v>
      </c>
      <c r="G71" s="35">
        <f>G21-G37</f>
        <v>20582.70000000001</v>
      </c>
      <c r="H71" s="75">
        <f t="shared" si="8"/>
        <v>42129.50000000001</v>
      </c>
      <c r="I71" s="35">
        <f>I21-I37</f>
        <v>13763.50000000003</v>
      </c>
      <c r="J71" s="35">
        <f>J21-J37</f>
        <v>51122.09999999996</v>
      </c>
      <c r="K71" s="35">
        <f>K21-K37</f>
        <v>-58658.40000000002</v>
      </c>
      <c r="L71" s="75">
        <f t="shared" si="9"/>
        <v>6227.199999999968</v>
      </c>
      <c r="M71" s="35">
        <f>M21-M37</f>
        <v>-213.79999999998836</v>
      </c>
      <c r="N71" s="35">
        <f>N21-N37</f>
        <v>15030.399999999994</v>
      </c>
      <c r="O71" s="35">
        <f>O21-O37</f>
        <v>-1693.300000000003</v>
      </c>
      <c r="P71" s="35">
        <f>P21-P37</f>
        <v>753501</v>
      </c>
      <c r="Q71" s="75">
        <f t="shared" si="10"/>
        <v>13123.300000000003</v>
      </c>
      <c r="R71" s="35">
        <f>R21-R37</f>
        <v>-96579.79999999999</v>
      </c>
      <c r="S71" s="35">
        <f>S21-S37</f>
        <v>1618.2999999999884</v>
      </c>
      <c r="T71" s="75">
        <f>T21-T37</f>
        <v>-28902.199999999997</v>
      </c>
      <c r="U71" s="35">
        <f t="shared" si="11"/>
        <v>-123863.7</v>
      </c>
      <c r="V71" s="24"/>
    </row>
    <row r="72" spans="1:22" s="25" customFormat="1" ht="39.75" customHeight="1">
      <c r="A72" s="28" t="s">
        <v>62</v>
      </c>
      <c r="B72" s="31" t="s">
        <v>63</v>
      </c>
      <c r="C72" s="35">
        <f>C82+C92</f>
        <v>61212.59999999986</v>
      </c>
      <c r="D72" s="75">
        <f>D82+D92</f>
        <v>62385.59999999986</v>
      </c>
      <c r="E72" s="35">
        <f>E82+E92</f>
        <v>-18933.9</v>
      </c>
      <c r="F72" s="35">
        <f>F82+F92</f>
        <v>-2612.9000000000233</v>
      </c>
      <c r="G72" s="35">
        <f>G82+G92</f>
        <v>-20582.699999999983</v>
      </c>
      <c r="H72" s="75">
        <f>H82+H92</f>
        <v>-42129.5</v>
      </c>
      <c r="I72" s="35">
        <f aca="true" t="shared" si="13" ref="I72:O72">I82+I92</f>
        <v>-13763.700000000012</v>
      </c>
      <c r="J72" s="35">
        <f t="shared" si="13"/>
        <v>-51122.09999999998</v>
      </c>
      <c r="K72" s="35">
        <f t="shared" si="13"/>
        <v>58658.49999999997</v>
      </c>
      <c r="L72" s="75">
        <f t="shared" si="13"/>
        <v>-6227.299999999988</v>
      </c>
      <c r="M72" s="35">
        <f t="shared" si="13"/>
        <v>214</v>
      </c>
      <c r="N72" s="35">
        <f t="shared" si="13"/>
        <v>-15030.500000000015</v>
      </c>
      <c r="O72" s="35">
        <f t="shared" si="13"/>
        <v>1693.300000000003</v>
      </c>
      <c r="P72" s="35"/>
      <c r="Q72" s="75">
        <f>Q82+Q92</f>
        <v>-13123.200000000012</v>
      </c>
      <c r="R72" s="35">
        <f>R82+R92</f>
        <v>96579.79999999999</v>
      </c>
      <c r="S72" s="35">
        <f>S82+S92</f>
        <v>-1618.2999999999884</v>
      </c>
      <c r="T72" s="35">
        <f>T82+T92</f>
        <v>28904.09999999999</v>
      </c>
      <c r="U72" s="35">
        <f>R72+S72+T72</f>
        <v>123865.59999999999</v>
      </c>
      <c r="V72" s="24"/>
    </row>
    <row r="73" spans="1:22" s="25" customFormat="1" ht="34.5" customHeight="1">
      <c r="A73" s="23" t="s">
        <v>80</v>
      </c>
      <c r="B73" s="31"/>
      <c r="C73" s="35">
        <v>-260805.2</v>
      </c>
      <c r="D73" s="35">
        <f aca="true" t="shared" si="14" ref="D73:D81">H73+L73+Q73+U73</f>
        <v>-260805.2</v>
      </c>
      <c r="E73" s="35">
        <v>-15327.8</v>
      </c>
      <c r="F73" s="35">
        <v>4493.6</v>
      </c>
      <c r="G73" s="35">
        <v>-39715.5</v>
      </c>
      <c r="H73" s="75">
        <f aca="true" t="shared" si="15" ref="H73:H87">E73+F73+G73</f>
        <v>-50549.7</v>
      </c>
      <c r="I73" s="35">
        <v>-28067.4</v>
      </c>
      <c r="J73" s="35">
        <v>-18674.1</v>
      </c>
      <c r="K73" s="35">
        <v>-24717.1</v>
      </c>
      <c r="L73" s="75">
        <f aca="true" t="shared" si="16" ref="L73:L87">I73+J73+K73</f>
        <v>-71458.6</v>
      </c>
      <c r="M73" s="35">
        <v>-34692.7</v>
      </c>
      <c r="N73" s="35">
        <v>-8630</v>
      </c>
      <c r="O73" s="35">
        <v>-19161</v>
      </c>
      <c r="P73" s="35"/>
      <c r="Q73" s="75">
        <f aca="true" t="shared" si="17" ref="Q73:Q87">M73+N73+O73</f>
        <v>-62483.7</v>
      </c>
      <c r="R73" s="35">
        <v>-25148</v>
      </c>
      <c r="S73" s="35">
        <v>-20638</v>
      </c>
      <c r="T73" s="35">
        <v>-30527.2</v>
      </c>
      <c r="U73" s="35">
        <f aca="true" t="shared" si="18" ref="U73:U86">R73+S73+T73</f>
        <v>-76313.2</v>
      </c>
      <c r="V73" s="24"/>
    </row>
    <row r="74" spans="1:22" s="25" customFormat="1" ht="34.5" customHeight="1">
      <c r="A74" s="23" t="s">
        <v>80</v>
      </c>
      <c r="B74" s="31"/>
      <c r="C74" s="75">
        <v>-153533.3</v>
      </c>
      <c r="D74" s="75">
        <f t="shared" si="14"/>
        <v>-153533.30000000002</v>
      </c>
      <c r="E74" s="75">
        <v>-30058.2</v>
      </c>
      <c r="F74" s="75">
        <v>-7885.8</v>
      </c>
      <c r="G74" s="75">
        <v>-13859.3</v>
      </c>
      <c r="H74" s="75">
        <f>E74+F74+G74</f>
        <v>-51803.3</v>
      </c>
      <c r="I74" s="75">
        <v>-21466.1</v>
      </c>
      <c r="J74" s="75">
        <v>-14403</v>
      </c>
      <c r="K74" s="75">
        <v>-11874.4</v>
      </c>
      <c r="L74" s="75">
        <f>I74+J74+K74</f>
        <v>-47743.5</v>
      </c>
      <c r="M74" s="75">
        <v>-1331.4</v>
      </c>
      <c r="N74" s="75">
        <v>-19823.5</v>
      </c>
      <c r="O74" s="75">
        <v>-15697</v>
      </c>
      <c r="P74" s="75"/>
      <c r="Q74" s="75">
        <f>M74+N74+O74</f>
        <v>-36851.9</v>
      </c>
      <c r="R74" s="75">
        <v>-9954.7</v>
      </c>
      <c r="S74" s="75">
        <v>-12075.5</v>
      </c>
      <c r="T74" s="75">
        <v>4895.6</v>
      </c>
      <c r="U74" s="75">
        <f>R74+S74+T74</f>
        <v>-17134.6</v>
      </c>
      <c r="V74" s="24"/>
    </row>
    <row r="75" spans="1:22" s="25" customFormat="1" ht="36.75" customHeight="1">
      <c r="A75" s="23" t="s">
        <v>81</v>
      </c>
      <c r="B75" s="31"/>
      <c r="C75" s="35">
        <v>133711.8</v>
      </c>
      <c r="D75" s="35">
        <f t="shared" si="14"/>
        <v>174462.7</v>
      </c>
      <c r="E75" s="35">
        <f aca="true" t="shared" si="19" ref="E75:G78">E85+E94</f>
        <v>7925.6</v>
      </c>
      <c r="F75" s="35">
        <f t="shared" si="19"/>
        <v>-7507.5</v>
      </c>
      <c r="G75" s="35">
        <f t="shared" si="19"/>
        <v>15456</v>
      </c>
      <c r="H75" s="75">
        <f t="shared" si="15"/>
        <v>15874.1</v>
      </c>
      <c r="I75" s="35">
        <f aca="true" t="shared" si="20" ref="I75:K78">I85+I94</f>
        <v>5858.399999999998</v>
      </c>
      <c r="J75" s="35">
        <f t="shared" si="20"/>
        <v>-14913.899999999994</v>
      </c>
      <c r="K75" s="35">
        <f t="shared" si="20"/>
        <v>29738.300000000003</v>
      </c>
      <c r="L75" s="75">
        <f t="shared" si="16"/>
        <v>20682.800000000007</v>
      </c>
      <c r="M75" s="35">
        <f aca="true" t="shared" si="21" ref="M75:O78">M85+M94</f>
        <v>-1066.2000000000007</v>
      </c>
      <c r="N75" s="35">
        <v>68433.8</v>
      </c>
      <c r="O75" s="35">
        <f t="shared" si="21"/>
        <v>12705.500000000004</v>
      </c>
      <c r="P75" s="35"/>
      <c r="Q75" s="75">
        <f t="shared" si="17"/>
        <v>80073.1</v>
      </c>
      <c r="R75" s="35">
        <f aca="true" t="shared" si="22" ref="R75:T78">R85+R94</f>
        <v>45277</v>
      </c>
      <c r="S75" s="35">
        <f t="shared" si="22"/>
        <v>7508.700000000001</v>
      </c>
      <c r="T75" s="35">
        <f t="shared" si="22"/>
        <v>5047</v>
      </c>
      <c r="U75" s="35">
        <f t="shared" si="18"/>
        <v>57832.7</v>
      </c>
      <c r="V75" s="24"/>
    </row>
    <row r="76" spans="1:22" s="25" customFormat="1" ht="34.5" customHeight="1">
      <c r="A76" s="23" t="s">
        <v>82</v>
      </c>
      <c r="B76" s="31"/>
      <c r="C76" s="35">
        <v>293544.5</v>
      </c>
      <c r="D76" s="35">
        <f t="shared" si="14"/>
        <v>293405.19999999995</v>
      </c>
      <c r="E76" s="35">
        <f t="shared" si="19"/>
        <v>15627.900000000001</v>
      </c>
      <c r="F76" s="35">
        <f t="shared" si="19"/>
        <v>4394.9000000000015</v>
      </c>
      <c r="G76" s="35">
        <f t="shared" si="19"/>
        <v>14311.599999999999</v>
      </c>
      <c r="H76" s="75">
        <f t="shared" si="15"/>
        <v>34334.4</v>
      </c>
      <c r="I76" s="35">
        <f t="shared" si="20"/>
        <v>25865.6</v>
      </c>
      <c r="J76" s="35">
        <f t="shared" si="20"/>
        <v>-6598.700000000004</v>
      </c>
      <c r="K76" s="35">
        <f t="shared" si="20"/>
        <v>59100.6</v>
      </c>
      <c r="L76" s="75">
        <f t="shared" si="16"/>
        <v>78367.5</v>
      </c>
      <c r="M76" s="35">
        <f t="shared" si="21"/>
        <v>34015.899999999994</v>
      </c>
      <c r="N76" s="35">
        <f t="shared" si="21"/>
        <v>11859.399999999998</v>
      </c>
      <c r="O76" s="35">
        <f t="shared" si="21"/>
        <v>14105.200000000004</v>
      </c>
      <c r="P76" s="35"/>
      <c r="Q76" s="75">
        <f t="shared" si="17"/>
        <v>59980.49999999999</v>
      </c>
      <c r="R76" s="35">
        <f t="shared" si="22"/>
        <v>58072.7</v>
      </c>
      <c r="S76" s="35">
        <f t="shared" si="22"/>
        <v>16561.199999999997</v>
      </c>
      <c r="T76" s="35">
        <f t="shared" si="22"/>
        <v>46088.899999999994</v>
      </c>
      <c r="U76" s="35">
        <f t="shared" si="18"/>
        <v>120722.79999999999</v>
      </c>
      <c r="V76" s="24"/>
    </row>
    <row r="77" spans="1:22" s="25" customFormat="1" ht="34.5" customHeight="1">
      <c r="A77" s="23" t="s">
        <v>83</v>
      </c>
      <c r="B77" s="31"/>
      <c r="C77" s="35">
        <v>44499</v>
      </c>
      <c r="D77" s="35">
        <f t="shared" si="14"/>
        <v>44638.3</v>
      </c>
      <c r="E77" s="35">
        <f t="shared" si="19"/>
        <v>2954.2999999999993</v>
      </c>
      <c r="F77" s="35">
        <f t="shared" si="19"/>
        <v>3544.3999999999996</v>
      </c>
      <c r="G77" s="35">
        <f t="shared" si="19"/>
        <v>3286.7000000000007</v>
      </c>
      <c r="H77" s="75">
        <f t="shared" si="15"/>
        <v>9785.4</v>
      </c>
      <c r="I77" s="35">
        <f t="shared" si="20"/>
        <v>3720.4000000000015</v>
      </c>
      <c r="J77" s="35">
        <f t="shared" si="20"/>
        <v>2986.9000000000015</v>
      </c>
      <c r="K77" s="35">
        <f t="shared" si="20"/>
        <v>6073.299999999999</v>
      </c>
      <c r="L77" s="75">
        <f t="shared" si="16"/>
        <v>12780.600000000002</v>
      </c>
      <c r="M77" s="35">
        <f t="shared" si="21"/>
        <v>2961</v>
      </c>
      <c r="N77" s="35">
        <f t="shared" si="21"/>
        <v>1800.2999999999993</v>
      </c>
      <c r="O77" s="35">
        <f t="shared" si="21"/>
        <v>3028.1000000000004</v>
      </c>
      <c r="P77" s="35"/>
      <c r="Q77" s="75">
        <f t="shared" si="17"/>
        <v>7789.4</v>
      </c>
      <c r="R77" s="35">
        <f t="shared" si="22"/>
        <v>7353.799999999999</v>
      </c>
      <c r="S77" s="35">
        <f t="shared" si="22"/>
        <v>3869.2999999999993</v>
      </c>
      <c r="T77" s="35">
        <f t="shared" si="22"/>
        <v>3059.7999999999993</v>
      </c>
      <c r="U77" s="35">
        <f t="shared" si="18"/>
        <v>14282.899999999998</v>
      </c>
      <c r="V77" s="24"/>
    </row>
    <row r="78" spans="1:22" s="25" customFormat="1" ht="24.75" customHeight="1">
      <c r="A78" s="23" t="s">
        <v>96</v>
      </c>
      <c r="B78" s="31"/>
      <c r="C78" s="35">
        <v>2109.9</v>
      </c>
      <c r="D78" s="35">
        <f>H78+L78+Q78+U78</f>
        <v>2109.9</v>
      </c>
      <c r="E78" s="35">
        <f t="shared" si="19"/>
        <v>55.9</v>
      </c>
      <c r="F78" s="35">
        <f t="shared" si="19"/>
        <v>171.2</v>
      </c>
      <c r="G78" s="35">
        <f t="shared" si="19"/>
        <v>136</v>
      </c>
      <c r="H78" s="75">
        <f>E78+F78+G78</f>
        <v>363.1</v>
      </c>
      <c r="I78" s="35">
        <f t="shared" si="20"/>
        <v>160</v>
      </c>
      <c r="J78" s="35">
        <f t="shared" si="20"/>
        <v>291.8</v>
      </c>
      <c r="K78" s="35">
        <f t="shared" si="20"/>
        <v>168</v>
      </c>
      <c r="L78" s="75">
        <f>I78+J78+K78</f>
        <v>619.8</v>
      </c>
      <c r="M78" s="35">
        <f t="shared" si="21"/>
        <v>145.4</v>
      </c>
      <c r="N78" s="35">
        <f t="shared" si="21"/>
        <v>244.2</v>
      </c>
      <c r="O78" s="35">
        <f t="shared" si="21"/>
        <v>239.9</v>
      </c>
      <c r="P78" s="35"/>
      <c r="Q78" s="75">
        <f>M78+N78+O78</f>
        <v>629.5</v>
      </c>
      <c r="R78" s="35">
        <f t="shared" si="22"/>
        <v>167.5</v>
      </c>
      <c r="S78" s="35">
        <f t="shared" si="22"/>
        <v>165.2</v>
      </c>
      <c r="T78" s="35">
        <f t="shared" si="22"/>
        <v>164.8</v>
      </c>
      <c r="U78" s="35">
        <f>R78+S78+T78</f>
        <v>497.5</v>
      </c>
      <c r="V78" s="24"/>
    </row>
    <row r="79" spans="1:22" s="25" customFormat="1" ht="30" customHeight="1">
      <c r="A79" s="23" t="s">
        <v>98</v>
      </c>
      <c r="B79" s="31"/>
      <c r="C79" s="35">
        <v>1683.9</v>
      </c>
      <c r="D79" s="35">
        <f>H79+L79+Q79+U79</f>
        <v>1683.8999999999999</v>
      </c>
      <c r="E79" s="35">
        <v>-111.6</v>
      </c>
      <c r="F79" s="35">
        <v>176.4</v>
      </c>
      <c r="G79" s="35">
        <v>-198.2</v>
      </c>
      <c r="H79" s="75">
        <f>E79+F79+G79</f>
        <v>-133.39999999999998</v>
      </c>
      <c r="I79" s="35">
        <v>165.5</v>
      </c>
      <c r="J79" s="35">
        <v>188.9</v>
      </c>
      <c r="K79" s="35">
        <v>169.8</v>
      </c>
      <c r="L79" s="75">
        <f>I79+J79+K79</f>
        <v>524.2</v>
      </c>
      <c r="M79" s="35">
        <v>226.3</v>
      </c>
      <c r="N79" s="35">
        <v>375.2</v>
      </c>
      <c r="O79" s="35">
        <v>172.8</v>
      </c>
      <c r="P79" s="35"/>
      <c r="Q79" s="75">
        <f>M79+N79+O79</f>
        <v>774.3</v>
      </c>
      <c r="R79" s="35">
        <v>172.8</v>
      </c>
      <c r="S79" s="35">
        <v>172.8</v>
      </c>
      <c r="T79" s="35">
        <v>173.2</v>
      </c>
      <c r="U79" s="75">
        <f>R79+S79+T79</f>
        <v>518.8</v>
      </c>
      <c r="V79" s="24"/>
    </row>
    <row r="80" spans="1:22" s="25" customFormat="1" ht="36.75" customHeight="1">
      <c r="A80" s="23" t="s">
        <v>100</v>
      </c>
      <c r="B80" s="31"/>
      <c r="C80" s="35">
        <v>-3</v>
      </c>
      <c r="D80" s="35">
        <f t="shared" si="14"/>
        <v>-3</v>
      </c>
      <c r="E80" s="35">
        <v>0</v>
      </c>
      <c r="F80" s="35">
        <v>-1.1</v>
      </c>
      <c r="G80" s="35">
        <v>0</v>
      </c>
      <c r="H80" s="75">
        <f>E80+F80+G80</f>
        <v>-1.1</v>
      </c>
      <c r="I80" s="35">
        <v>0</v>
      </c>
      <c r="J80" s="35">
        <v>0</v>
      </c>
      <c r="K80" s="35">
        <v>0</v>
      </c>
      <c r="L80" s="75">
        <v>0</v>
      </c>
      <c r="M80" s="35">
        <v>0</v>
      </c>
      <c r="N80" s="35">
        <v>0</v>
      </c>
      <c r="O80" s="35">
        <v>0</v>
      </c>
      <c r="P80" s="35"/>
      <c r="Q80" s="75">
        <f>M80+N80+O80</f>
        <v>0</v>
      </c>
      <c r="R80" s="35">
        <v>0</v>
      </c>
      <c r="S80" s="35">
        <v>0</v>
      </c>
      <c r="T80" s="35">
        <v>-1.9</v>
      </c>
      <c r="U80" s="35">
        <f>R80+S80+T80</f>
        <v>-1.9</v>
      </c>
      <c r="V80" s="24"/>
    </row>
    <row r="81" spans="1:22" s="25" customFormat="1" ht="24.75" customHeight="1">
      <c r="A81" s="23" t="s">
        <v>99</v>
      </c>
      <c r="B81" s="31"/>
      <c r="C81" s="35">
        <v>0</v>
      </c>
      <c r="D81" s="35">
        <f t="shared" si="14"/>
        <v>0</v>
      </c>
      <c r="E81" s="35">
        <v>0</v>
      </c>
      <c r="F81" s="35">
        <v>0</v>
      </c>
      <c r="G81" s="35">
        <v>0</v>
      </c>
      <c r="H81" s="75">
        <v>0</v>
      </c>
      <c r="I81" s="35">
        <v>0</v>
      </c>
      <c r="J81" s="35">
        <v>0</v>
      </c>
      <c r="K81" s="35">
        <v>0</v>
      </c>
      <c r="L81" s="75">
        <v>0</v>
      </c>
      <c r="M81" s="35">
        <v>0</v>
      </c>
      <c r="N81" s="35">
        <v>0</v>
      </c>
      <c r="O81" s="35">
        <v>0</v>
      </c>
      <c r="P81" s="35"/>
      <c r="Q81" s="75">
        <f>M81+N81+O81</f>
        <v>0</v>
      </c>
      <c r="R81" s="35">
        <v>0</v>
      </c>
      <c r="S81" s="35">
        <v>0</v>
      </c>
      <c r="T81" s="35">
        <v>0</v>
      </c>
      <c r="U81" s="35">
        <v>0</v>
      </c>
      <c r="V81" s="24"/>
    </row>
    <row r="82" spans="1:22" s="25" customFormat="1" ht="42" customHeight="1">
      <c r="A82" s="28" t="s">
        <v>64</v>
      </c>
      <c r="B82" s="31" t="s">
        <v>65</v>
      </c>
      <c r="C82" s="35">
        <f>C83+C84+C85+C86+C87+C88+C89+C90</f>
        <v>-1237057.3</v>
      </c>
      <c r="D82" s="75">
        <f>D83+D84+D85+D86+D87+D88+D89+D90</f>
        <v>-1279164</v>
      </c>
      <c r="E82" s="35">
        <f>E84+E85+E86+E87+E83+E88+E89</f>
        <v>-66789.6</v>
      </c>
      <c r="F82" s="35">
        <f>F84+F85+F86+F87+F83+F88+F89+F90</f>
        <v>-103515.6</v>
      </c>
      <c r="G82" s="35">
        <f>G84+G85+G86+G87+G83+G88+G89</f>
        <v>-109525.7</v>
      </c>
      <c r="H82" s="75">
        <f t="shared" si="15"/>
        <v>-279830.9</v>
      </c>
      <c r="I82" s="35">
        <f>I83+I84+I85+I86+I87+I88+I89</f>
        <v>-123372.3</v>
      </c>
      <c r="J82" s="35">
        <f>J83+J84+J85+J86+J87+J88+J89</f>
        <v>-160206.49999999997</v>
      </c>
      <c r="K82" s="35">
        <f>K83+K84+K85+K86+K87+K88+K89</f>
        <v>-104338.5</v>
      </c>
      <c r="L82" s="75">
        <f t="shared" si="16"/>
        <v>-387917.3</v>
      </c>
      <c r="M82" s="35">
        <f>M84+M85+M86+M87+M83+M88+M89</f>
        <v>-99618.7</v>
      </c>
      <c r="N82" s="35">
        <f>N84+N85+N86+N87+N83+N88+N89</f>
        <v>-101685.4</v>
      </c>
      <c r="O82" s="35">
        <f>O84+O85+O86+O87+O83+O88+O89</f>
        <v>-104536.7</v>
      </c>
      <c r="P82" s="35"/>
      <c r="Q82" s="75">
        <f t="shared" si="17"/>
        <v>-305840.8</v>
      </c>
      <c r="R82" s="35">
        <f>R84+R85+R86+R87+R83+R88+R89</f>
        <v>-147564.3</v>
      </c>
      <c r="S82" s="35">
        <f>S84+S85+S86+S87+S83+S88+S89</f>
        <v>-71599.4</v>
      </c>
      <c r="T82" s="35">
        <f>T84+T85+T86+T87+T83+T88+T89+T90</f>
        <v>-86411.3</v>
      </c>
      <c r="U82" s="35">
        <f t="shared" si="18"/>
        <v>-305575</v>
      </c>
      <c r="V82" s="24"/>
    </row>
    <row r="83" spans="1:22" s="25" customFormat="1" ht="33" customHeight="1">
      <c r="A83" s="23" t="s">
        <v>80</v>
      </c>
      <c r="B83" s="30"/>
      <c r="C83" s="34">
        <v>-240048.3</v>
      </c>
      <c r="D83" s="34">
        <f aca="true" t="shared" si="23" ref="D83:D91">H83+L83+Q83+U83</f>
        <v>-240048.3</v>
      </c>
      <c r="E83" s="37">
        <v>-33944</v>
      </c>
      <c r="F83" s="37">
        <v>-16972.1</v>
      </c>
      <c r="G83" s="37">
        <v>-17322.3</v>
      </c>
      <c r="H83" s="75">
        <f t="shared" si="15"/>
        <v>-68238.4</v>
      </c>
      <c r="I83" s="34">
        <v>-33550.8</v>
      </c>
      <c r="J83" s="34">
        <v>-25310.5</v>
      </c>
      <c r="K83" s="34">
        <v>-23220.3</v>
      </c>
      <c r="L83" s="75">
        <f t="shared" si="16"/>
        <v>-82081.6</v>
      </c>
      <c r="M83" s="34">
        <v>-14681.5</v>
      </c>
      <c r="N83" s="34">
        <v>-39715</v>
      </c>
      <c r="O83" s="34">
        <v>-14894</v>
      </c>
      <c r="P83" s="34"/>
      <c r="Q83" s="75">
        <f t="shared" si="17"/>
        <v>-69290.5</v>
      </c>
      <c r="R83" s="34">
        <v>-6280.8</v>
      </c>
      <c r="S83" s="34">
        <v>-14157</v>
      </c>
      <c r="T83" s="34">
        <v>0</v>
      </c>
      <c r="U83" s="35">
        <f t="shared" si="18"/>
        <v>-20437.8</v>
      </c>
      <c r="V83" s="24"/>
    </row>
    <row r="84" spans="1:22" s="25" customFormat="1" ht="38.25" customHeight="1">
      <c r="A84" s="23" t="s">
        <v>80</v>
      </c>
      <c r="B84" s="31"/>
      <c r="C84" s="75">
        <v>-260805.2</v>
      </c>
      <c r="D84" s="35">
        <f t="shared" si="23"/>
        <v>-260805.19999999998</v>
      </c>
      <c r="E84" s="35">
        <v>-15327.8</v>
      </c>
      <c r="F84" s="35">
        <v>4493.6</v>
      </c>
      <c r="G84" s="35">
        <v>-39715.5</v>
      </c>
      <c r="H84" s="75">
        <f t="shared" si="15"/>
        <v>-50549.7</v>
      </c>
      <c r="I84" s="35">
        <v>-28067.4</v>
      </c>
      <c r="J84" s="35">
        <v>-18674.1</v>
      </c>
      <c r="K84" s="35">
        <v>-24717.1</v>
      </c>
      <c r="L84" s="75">
        <f t="shared" si="16"/>
        <v>-71458.6</v>
      </c>
      <c r="M84" s="35">
        <v>-34692.7</v>
      </c>
      <c r="N84" s="35">
        <v>-22241.8</v>
      </c>
      <c r="O84" s="35">
        <v>-16879.5</v>
      </c>
      <c r="P84" s="35"/>
      <c r="Q84" s="75">
        <f t="shared" si="17"/>
        <v>-73814</v>
      </c>
      <c r="R84" s="35">
        <v>-13817.7</v>
      </c>
      <c r="S84" s="35">
        <v>-20638</v>
      </c>
      <c r="T84" s="35">
        <v>-30527.2</v>
      </c>
      <c r="U84" s="35">
        <f t="shared" si="18"/>
        <v>-64982.899999999994</v>
      </c>
      <c r="V84" s="24"/>
    </row>
    <row r="85" spans="1:22" s="25" customFormat="1" ht="37.5" customHeight="1">
      <c r="A85" s="23" t="s">
        <v>81</v>
      </c>
      <c r="B85" s="31"/>
      <c r="C85" s="35">
        <v>-246265.7</v>
      </c>
      <c r="D85" s="35">
        <f t="shared" si="23"/>
        <v>-283326.19999999995</v>
      </c>
      <c r="E85" s="35">
        <v>-4634.9</v>
      </c>
      <c r="F85" s="35">
        <v>-24858</v>
      </c>
      <c r="G85" s="35">
        <v>-7499</v>
      </c>
      <c r="H85" s="75">
        <f t="shared" si="15"/>
        <v>-36991.9</v>
      </c>
      <c r="I85" s="35">
        <v>-14703.2</v>
      </c>
      <c r="J85" s="35">
        <v>-49802.7</v>
      </c>
      <c r="K85" s="35">
        <v>-21709</v>
      </c>
      <c r="L85" s="75">
        <f t="shared" si="16"/>
        <v>-86214.9</v>
      </c>
      <c r="M85" s="35">
        <v>-26274.7</v>
      </c>
      <c r="N85" s="35">
        <v>-3444.3</v>
      </c>
      <c r="O85" s="35">
        <v>-31139.3</v>
      </c>
      <c r="P85" s="35"/>
      <c r="Q85" s="75">
        <f t="shared" si="17"/>
        <v>-60858.3</v>
      </c>
      <c r="R85" s="35">
        <v>-83651.9</v>
      </c>
      <c r="S85" s="35">
        <v>-6574</v>
      </c>
      <c r="T85" s="35">
        <v>-9035.2</v>
      </c>
      <c r="U85" s="35">
        <f t="shared" si="18"/>
        <v>-99261.09999999999</v>
      </c>
      <c r="V85" s="24"/>
    </row>
    <row r="86" spans="1:22" s="25" customFormat="1" ht="35.25" customHeight="1">
      <c r="A86" s="23" t="s">
        <v>82</v>
      </c>
      <c r="B86" s="31"/>
      <c r="C86" s="35">
        <v>-390076.8</v>
      </c>
      <c r="D86" s="35">
        <f t="shared" si="23"/>
        <v>-395123</v>
      </c>
      <c r="E86" s="35">
        <v>-7940.8</v>
      </c>
      <c r="F86" s="35">
        <v>-58029</v>
      </c>
      <c r="G86" s="35">
        <v>-37091.5</v>
      </c>
      <c r="H86" s="38">
        <f t="shared" si="15"/>
        <v>-103061.3</v>
      </c>
      <c r="I86" s="35">
        <v>-37806.6</v>
      </c>
      <c r="J86" s="35">
        <v>-55524.9</v>
      </c>
      <c r="K86" s="35">
        <v>-22111.1</v>
      </c>
      <c r="L86" s="75">
        <f>I86+J86+K86</f>
        <v>-115442.6</v>
      </c>
      <c r="M86" s="35">
        <v>-19193.8</v>
      </c>
      <c r="N86" s="35">
        <v>-29176.2</v>
      </c>
      <c r="O86" s="35">
        <v>-35001.2</v>
      </c>
      <c r="P86" s="35"/>
      <c r="Q86" s="75">
        <f t="shared" si="17"/>
        <v>-83371.2</v>
      </c>
      <c r="R86" s="35">
        <v>-32908.7</v>
      </c>
      <c r="S86" s="35">
        <v>-23437.9</v>
      </c>
      <c r="T86" s="35">
        <v>-36901.3</v>
      </c>
      <c r="U86" s="35">
        <f t="shared" si="18"/>
        <v>-93247.9</v>
      </c>
      <c r="V86" s="24"/>
    </row>
    <row r="87" spans="1:22" s="25" customFormat="1" ht="35.25" customHeight="1">
      <c r="A87" s="23" t="s">
        <v>83</v>
      </c>
      <c r="B87" s="31"/>
      <c r="C87" s="35">
        <v>-99348.3</v>
      </c>
      <c r="D87" s="35">
        <f t="shared" si="23"/>
        <v>-99348.3</v>
      </c>
      <c r="E87" s="35">
        <v>-4772.1</v>
      </c>
      <c r="F87" s="35">
        <v>-8149</v>
      </c>
      <c r="G87" s="35">
        <v>-7557.4</v>
      </c>
      <c r="H87" s="75">
        <f t="shared" si="15"/>
        <v>-20478.5</v>
      </c>
      <c r="I87" s="35">
        <v>-9244.3</v>
      </c>
      <c r="J87" s="35">
        <v>-10894.3</v>
      </c>
      <c r="K87" s="35">
        <v>-12581</v>
      </c>
      <c r="L87" s="75">
        <f t="shared" si="16"/>
        <v>-32719.6</v>
      </c>
      <c r="M87" s="35">
        <v>-4776</v>
      </c>
      <c r="N87" s="35">
        <v>-7108.1</v>
      </c>
      <c r="O87" s="35">
        <v>-6600.4</v>
      </c>
      <c r="P87" s="35"/>
      <c r="Q87" s="75">
        <f t="shared" si="17"/>
        <v>-18484.5</v>
      </c>
      <c r="R87" s="35">
        <v>-10927.5</v>
      </c>
      <c r="S87" s="35">
        <v>-6792.5</v>
      </c>
      <c r="T87" s="35">
        <v>-9945.7</v>
      </c>
      <c r="U87" s="35">
        <f aca="true" t="shared" si="24" ref="U87:U101">R87+S87+T87</f>
        <v>-27665.7</v>
      </c>
      <c r="V87" s="24"/>
    </row>
    <row r="88" spans="1:22" s="25" customFormat="1" ht="25.5" customHeight="1">
      <c r="A88" s="23" t="s">
        <v>96</v>
      </c>
      <c r="B88" s="31"/>
      <c r="C88" s="35">
        <v>0</v>
      </c>
      <c r="D88" s="35">
        <f t="shared" si="23"/>
        <v>0</v>
      </c>
      <c r="E88" s="35">
        <v>0</v>
      </c>
      <c r="F88" s="35">
        <v>0</v>
      </c>
      <c r="G88" s="35">
        <v>0</v>
      </c>
      <c r="H88" s="75">
        <f>E88+F88+G88</f>
        <v>0</v>
      </c>
      <c r="I88" s="35">
        <v>0</v>
      </c>
      <c r="J88" s="35">
        <v>0</v>
      </c>
      <c r="K88" s="35">
        <v>0</v>
      </c>
      <c r="L88" s="75">
        <f>I88+J88+K88</f>
        <v>0</v>
      </c>
      <c r="M88" s="35">
        <v>0</v>
      </c>
      <c r="N88" s="35">
        <v>0</v>
      </c>
      <c r="O88" s="35">
        <v>0</v>
      </c>
      <c r="P88" s="35"/>
      <c r="Q88" s="75">
        <f>M88+N88+O88</f>
        <v>0</v>
      </c>
      <c r="R88" s="35">
        <v>0</v>
      </c>
      <c r="S88" s="35">
        <v>0</v>
      </c>
      <c r="T88" s="35">
        <v>0</v>
      </c>
      <c r="U88" s="35">
        <v>0</v>
      </c>
      <c r="V88" s="24"/>
    </row>
    <row r="89" spans="1:22" s="25" customFormat="1" ht="31.5" customHeight="1">
      <c r="A89" s="23" t="s">
        <v>98</v>
      </c>
      <c r="B89" s="31"/>
      <c r="C89" s="35">
        <v>-510</v>
      </c>
      <c r="D89" s="35">
        <f>H89+L89+Q89+U89</f>
        <v>-509.99999999999994</v>
      </c>
      <c r="E89" s="35">
        <v>-170</v>
      </c>
      <c r="F89" s="35">
        <v>0</v>
      </c>
      <c r="G89" s="35">
        <v>-340</v>
      </c>
      <c r="H89" s="75">
        <f>E89+F89+G89</f>
        <v>-510</v>
      </c>
      <c r="I89" s="35">
        <v>0</v>
      </c>
      <c r="J89" s="35">
        <v>0</v>
      </c>
      <c r="K89" s="35">
        <v>0</v>
      </c>
      <c r="L89" s="75">
        <f>I89+J89+K89</f>
        <v>0</v>
      </c>
      <c r="M89" s="35">
        <v>0</v>
      </c>
      <c r="N89" s="35">
        <v>0</v>
      </c>
      <c r="O89" s="35">
        <v>-22.3</v>
      </c>
      <c r="P89" s="35"/>
      <c r="Q89" s="75">
        <f>M89+N89+O89</f>
        <v>-22.3</v>
      </c>
      <c r="R89" s="35">
        <v>22.3</v>
      </c>
      <c r="S89" s="35">
        <v>0</v>
      </c>
      <c r="T89" s="35">
        <v>0</v>
      </c>
      <c r="U89" s="35">
        <f t="shared" si="24"/>
        <v>22.3</v>
      </c>
      <c r="V89" s="24"/>
    </row>
    <row r="90" spans="1:22" s="25" customFormat="1" ht="38.25" customHeight="1">
      <c r="A90" s="23" t="s">
        <v>100</v>
      </c>
      <c r="B90" s="30"/>
      <c r="C90" s="39">
        <v>-3</v>
      </c>
      <c r="D90" s="35">
        <f t="shared" si="23"/>
        <v>-3</v>
      </c>
      <c r="E90" s="34">
        <v>0</v>
      </c>
      <c r="F90" s="39">
        <v>-1.1</v>
      </c>
      <c r="G90" s="39">
        <v>0</v>
      </c>
      <c r="H90" s="75">
        <f aca="true" t="shared" si="25" ref="H90:H96">E90+F90+G90</f>
        <v>-1.1</v>
      </c>
      <c r="I90" s="39">
        <v>0</v>
      </c>
      <c r="J90" s="39"/>
      <c r="K90" s="39"/>
      <c r="L90" s="75">
        <f aca="true" t="shared" si="26" ref="L90:L96">I90+J90+K90</f>
        <v>0</v>
      </c>
      <c r="M90" s="39">
        <v>0</v>
      </c>
      <c r="N90" s="39"/>
      <c r="O90" s="39"/>
      <c r="P90" s="34"/>
      <c r="Q90" s="75">
        <f aca="true" t="shared" si="27" ref="Q90:Q96">M90+N90+O90</f>
        <v>0</v>
      </c>
      <c r="R90" s="34">
        <v>0</v>
      </c>
      <c r="S90" s="34">
        <v>0</v>
      </c>
      <c r="T90" s="34">
        <v>-1.9</v>
      </c>
      <c r="U90" s="35">
        <f t="shared" si="24"/>
        <v>-1.9</v>
      </c>
      <c r="V90" s="24"/>
    </row>
    <row r="91" spans="1:22" s="25" customFormat="1" ht="24.75" customHeight="1">
      <c r="A91" s="23" t="s">
        <v>71</v>
      </c>
      <c r="B91" s="30" t="s">
        <v>66</v>
      </c>
      <c r="C91" s="39">
        <v>0</v>
      </c>
      <c r="D91" s="35">
        <f t="shared" si="23"/>
        <v>-600</v>
      </c>
      <c r="E91" s="34">
        <v>0</v>
      </c>
      <c r="F91" s="39">
        <v>0</v>
      </c>
      <c r="G91" s="39">
        <v>0</v>
      </c>
      <c r="H91" s="75">
        <f t="shared" si="25"/>
        <v>0</v>
      </c>
      <c r="I91" s="39">
        <v>0</v>
      </c>
      <c r="J91" s="39">
        <v>-600</v>
      </c>
      <c r="K91" s="39">
        <v>0</v>
      </c>
      <c r="L91" s="75">
        <f t="shared" si="26"/>
        <v>-600</v>
      </c>
      <c r="M91" s="39">
        <v>0</v>
      </c>
      <c r="N91" s="39">
        <v>0</v>
      </c>
      <c r="O91" s="39">
        <v>0</v>
      </c>
      <c r="P91" s="34"/>
      <c r="Q91" s="75">
        <f t="shared" si="27"/>
        <v>0</v>
      </c>
      <c r="R91" s="34">
        <v>0</v>
      </c>
      <c r="S91" s="34">
        <v>0</v>
      </c>
      <c r="T91" s="34">
        <v>0</v>
      </c>
      <c r="U91" s="35">
        <f t="shared" si="24"/>
        <v>0</v>
      </c>
      <c r="V91" s="24"/>
    </row>
    <row r="92" spans="1:22" s="25" customFormat="1" ht="52.5" customHeight="1">
      <c r="A92" s="28" t="s">
        <v>91</v>
      </c>
      <c r="B92" s="31" t="s">
        <v>67</v>
      </c>
      <c r="C92" s="35">
        <f>C93+C94+C95+C96+C97+C98+C99</f>
        <v>1298269.9</v>
      </c>
      <c r="D92" s="75">
        <f>D93+D94+D95+D96+D97+D98+D99</f>
        <v>1341549.5999999999</v>
      </c>
      <c r="E92" s="35">
        <f>E93+E94+E95+E96+E97+E98</f>
        <v>47855.700000000004</v>
      </c>
      <c r="F92" s="35">
        <f>F93+F94+F95+F96+F97+F98</f>
        <v>100902.69999999998</v>
      </c>
      <c r="G92" s="35">
        <f>G93+G94+G95+G96+G97+G98</f>
        <v>88943.00000000001</v>
      </c>
      <c r="H92" s="75">
        <f t="shared" si="25"/>
        <v>237701.40000000002</v>
      </c>
      <c r="I92" s="35">
        <f>I93+I94+I95+I96+I97+I98</f>
        <v>109608.59999999999</v>
      </c>
      <c r="J92" s="35">
        <f>J93+J94+J95+J96+J97+J98</f>
        <v>109084.4</v>
      </c>
      <c r="K92" s="35">
        <f>K93+K94+K95+K96+K97+K98</f>
        <v>162996.99999999997</v>
      </c>
      <c r="L92" s="75">
        <f t="shared" si="26"/>
        <v>381690</v>
      </c>
      <c r="M92" s="35">
        <f>M93+M94+M95+M96+M97+M98</f>
        <v>99832.7</v>
      </c>
      <c r="N92" s="35">
        <f>N93+N94+N95+N96+N97+N98+N99</f>
        <v>86654.89999999998</v>
      </c>
      <c r="O92" s="35">
        <f>O93+O94+O95+O96+O97+O98</f>
        <v>106230</v>
      </c>
      <c r="P92" s="35"/>
      <c r="Q92" s="75">
        <f t="shared" si="27"/>
        <v>292717.6</v>
      </c>
      <c r="R92" s="35">
        <f>R93+R94+R95+R96+R97+R98</f>
        <v>244144.09999999998</v>
      </c>
      <c r="S92" s="35">
        <f>S93+S94+S95+S96+S97+S98</f>
        <v>69981.1</v>
      </c>
      <c r="T92" s="35">
        <f>T93+T94+T95+T96+T97+T98</f>
        <v>115315.4</v>
      </c>
      <c r="U92" s="35">
        <f t="shared" si="24"/>
        <v>429440.6</v>
      </c>
      <c r="V92" s="24"/>
    </row>
    <row r="93" spans="1:22" s="25" customFormat="1" ht="44.25" customHeight="1">
      <c r="A93" s="23" t="s">
        <v>80</v>
      </c>
      <c r="B93" s="31"/>
      <c r="C93" s="35">
        <v>86520</v>
      </c>
      <c r="D93" s="35">
        <f aca="true" t="shared" si="28" ref="D93:D101">H93+L93+Q93+U93</f>
        <v>87693</v>
      </c>
      <c r="E93" s="35">
        <v>3885.8</v>
      </c>
      <c r="F93" s="35">
        <v>9087.3</v>
      </c>
      <c r="G93" s="35">
        <v>3463</v>
      </c>
      <c r="H93" s="75">
        <f t="shared" si="25"/>
        <v>16436.1</v>
      </c>
      <c r="I93" s="35">
        <v>12084.6</v>
      </c>
      <c r="J93" s="35">
        <v>10907.5</v>
      </c>
      <c r="K93" s="35">
        <v>11345.9</v>
      </c>
      <c r="L93" s="75">
        <f>I93+J93+K93</f>
        <v>34338</v>
      </c>
      <c r="M93" s="35">
        <v>13305.8</v>
      </c>
      <c r="N93" s="35">
        <v>5015.5</v>
      </c>
      <c r="O93" s="35">
        <v>3262.1</v>
      </c>
      <c r="P93" s="35"/>
      <c r="Q93" s="75">
        <f>M93+N93+O93</f>
        <v>21583.399999999998</v>
      </c>
      <c r="R93" s="35">
        <v>5536.5</v>
      </c>
      <c r="S93" s="35">
        <v>4899.5</v>
      </c>
      <c r="T93" s="35">
        <v>4899.5</v>
      </c>
      <c r="U93" s="35">
        <f t="shared" si="24"/>
        <v>15335.5</v>
      </c>
      <c r="V93" s="24"/>
    </row>
    <row r="94" spans="1:22" s="25" customFormat="1" ht="36.75" customHeight="1">
      <c r="A94" s="23" t="s">
        <v>81</v>
      </c>
      <c r="B94" s="31"/>
      <c r="C94" s="35">
        <v>379977.5</v>
      </c>
      <c r="D94" s="35">
        <f t="shared" si="28"/>
        <v>417038</v>
      </c>
      <c r="E94" s="35">
        <v>12560.5</v>
      </c>
      <c r="F94" s="35">
        <v>17350.5</v>
      </c>
      <c r="G94" s="35">
        <v>22955</v>
      </c>
      <c r="H94" s="75">
        <f t="shared" si="25"/>
        <v>52866</v>
      </c>
      <c r="I94" s="35">
        <v>20561.6</v>
      </c>
      <c r="J94" s="35">
        <v>34888.8</v>
      </c>
      <c r="K94" s="35">
        <v>51447.3</v>
      </c>
      <c r="L94" s="75">
        <f>I94+J94+K94</f>
        <v>106897.70000000001</v>
      </c>
      <c r="M94" s="35">
        <v>25208.5</v>
      </c>
      <c r="N94" s="35">
        <v>31127.2</v>
      </c>
      <c r="O94" s="35">
        <v>43844.8</v>
      </c>
      <c r="P94" s="35"/>
      <c r="Q94" s="75">
        <f>M94+N94+O94</f>
        <v>100180.5</v>
      </c>
      <c r="R94" s="35">
        <v>128928.9</v>
      </c>
      <c r="S94" s="35">
        <v>14082.7</v>
      </c>
      <c r="T94" s="35">
        <v>14082.2</v>
      </c>
      <c r="U94" s="35">
        <f t="shared" si="24"/>
        <v>157093.80000000002</v>
      </c>
      <c r="V94" s="24"/>
    </row>
    <row r="95" spans="1:22" s="25" customFormat="1" ht="39" customHeight="1">
      <c r="A95" s="23" t="s">
        <v>82</v>
      </c>
      <c r="B95" s="31"/>
      <c r="C95" s="35">
        <v>683621.3</v>
      </c>
      <c r="D95" s="75">
        <f t="shared" si="28"/>
        <v>688528.2</v>
      </c>
      <c r="E95" s="35">
        <v>23568.7</v>
      </c>
      <c r="F95" s="35">
        <v>62423.9</v>
      </c>
      <c r="G95" s="35">
        <v>51403.1</v>
      </c>
      <c r="H95" s="75">
        <f t="shared" si="25"/>
        <v>137395.7</v>
      </c>
      <c r="I95" s="35">
        <v>63672.2</v>
      </c>
      <c r="J95" s="35">
        <v>48926.2</v>
      </c>
      <c r="K95" s="35">
        <v>81211.7</v>
      </c>
      <c r="L95" s="75">
        <f t="shared" si="26"/>
        <v>193810.09999999998</v>
      </c>
      <c r="M95" s="35">
        <v>53209.7</v>
      </c>
      <c r="N95" s="35">
        <v>41035.6</v>
      </c>
      <c r="O95" s="35">
        <v>49106.4</v>
      </c>
      <c r="P95" s="35"/>
      <c r="Q95" s="75">
        <f>M95+N95+O95</f>
        <v>143351.69999999998</v>
      </c>
      <c r="R95" s="35">
        <v>90981.4</v>
      </c>
      <c r="S95" s="35">
        <v>39999.1</v>
      </c>
      <c r="T95" s="35">
        <v>82990.2</v>
      </c>
      <c r="U95" s="35">
        <f t="shared" si="24"/>
        <v>213970.7</v>
      </c>
      <c r="V95" s="24"/>
    </row>
    <row r="96" spans="1:22" s="25" customFormat="1" ht="38.25" customHeight="1">
      <c r="A96" s="23" t="s">
        <v>83</v>
      </c>
      <c r="B96" s="31"/>
      <c r="C96" s="35">
        <v>143847.3</v>
      </c>
      <c r="D96" s="35">
        <f t="shared" si="28"/>
        <v>143986.6</v>
      </c>
      <c r="E96" s="35">
        <v>7726.4</v>
      </c>
      <c r="F96" s="35">
        <v>11693.4</v>
      </c>
      <c r="G96" s="35">
        <v>10844.1</v>
      </c>
      <c r="H96" s="75">
        <f t="shared" si="25"/>
        <v>30263.9</v>
      </c>
      <c r="I96" s="35">
        <v>12964.7</v>
      </c>
      <c r="J96" s="35">
        <v>13881.2</v>
      </c>
      <c r="K96" s="35">
        <v>18654.3</v>
      </c>
      <c r="L96" s="75">
        <f t="shared" si="26"/>
        <v>45500.2</v>
      </c>
      <c r="M96" s="35">
        <v>7737</v>
      </c>
      <c r="N96" s="35">
        <v>8908.4</v>
      </c>
      <c r="O96" s="35">
        <v>9628.5</v>
      </c>
      <c r="P96" s="35"/>
      <c r="Q96" s="75">
        <f t="shared" si="27"/>
        <v>26273.9</v>
      </c>
      <c r="R96" s="35">
        <v>18281.3</v>
      </c>
      <c r="S96" s="35">
        <v>10661.8</v>
      </c>
      <c r="T96" s="35">
        <v>13005.5</v>
      </c>
      <c r="U96" s="35">
        <f t="shared" si="24"/>
        <v>41948.6</v>
      </c>
      <c r="V96" s="24"/>
    </row>
    <row r="97" spans="1:22" s="25" customFormat="1" ht="26.25" customHeight="1">
      <c r="A97" s="23" t="s">
        <v>96</v>
      </c>
      <c r="B97" s="31"/>
      <c r="C97" s="35">
        <v>2109.9</v>
      </c>
      <c r="D97" s="35">
        <f t="shared" si="28"/>
        <v>2109.9</v>
      </c>
      <c r="E97" s="35">
        <v>55.9</v>
      </c>
      <c r="F97" s="35">
        <v>171.2</v>
      </c>
      <c r="G97" s="35">
        <v>136</v>
      </c>
      <c r="H97" s="75">
        <f>E97+F97+G97</f>
        <v>363.1</v>
      </c>
      <c r="I97" s="35">
        <v>160</v>
      </c>
      <c r="J97" s="35">
        <v>291.8</v>
      </c>
      <c r="K97" s="35">
        <v>168</v>
      </c>
      <c r="L97" s="75">
        <f>I97+J97+K97</f>
        <v>619.8</v>
      </c>
      <c r="M97" s="35">
        <v>145.4</v>
      </c>
      <c r="N97" s="35">
        <v>244.2</v>
      </c>
      <c r="O97" s="35">
        <v>239.9</v>
      </c>
      <c r="P97" s="35"/>
      <c r="Q97" s="75">
        <f>M97+N97+O97</f>
        <v>629.5</v>
      </c>
      <c r="R97" s="35">
        <v>167.5</v>
      </c>
      <c r="S97" s="35">
        <v>165.2</v>
      </c>
      <c r="T97" s="35">
        <v>164.8</v>
      </c>
      <c r="U97" s="35">
        <f t="shared" si="24"/>
        <v>497.5</v>
      </c>
      <c r="V97" s="24"/>
    </row>
    <row r="98" spans="1:22" s="25" customFormat="1" ht="32.25" customHeight="1">
      <c r="A98" s="23" t="s">
        <v>98</v>
      </c>
      <c r="B98" s="31"/>
      <c r="C98" s="35">
        <v>2193.9</v>
      </c>
      <c r="D98" s="35">
        <f t="shared" si="28"/>
        <v>2193.9</v>
      </c>
      <c r="E98" s="35">
        <v>58.4</v>
      </c>
      <c r="F98" s="35">
        <v>176.4</v>
      </c>
      <c r="G98" s="35">
        <v>141.8</v>
      </c>
      <c r="H98" s="75">
        <f>E98+F98+G98</f>
        <v>376.6</v>
      </c>
      <c r="I98" s="35">
        <v>165.5</v>
      </c>
      <c r="J98" s="35">
        <v>188.9</v>
      </c>
      <c r="K98" s="35">
        <v>169.8</v>
      </c>
      <c r="L98" s="75">
        <f>I98+J98+K98</f>
        <v>524.2</v>
      </c>
      <c r="M98" s="35">
        <v>226.3</v>
      </c>
      <c r="N98" s="35">
        <v>324</v>
      </c>
      <c r="O98" s="35">
        <v>148.3</v>
      </c>
      <c r="P98" s="35"/>
      <c r="Q98" s="75">
        <f>M98+N98+O98</f>
        <v>698.5999999999999</v>
      </c>
      <c r="R98" s="35">
        <v>248.5</v>
      </c>
      <c r="S98" s="35">
        <v>172.8</v>
      </c>
      <c r="T98" s="35">
        <v>173.2</v>
      </c>
      <c r="U98" s="35">
        <f t="shared" si="24"/>
        <v>594.5</v>
      </c>
      <c r="V98" s="24"/>
    </row>
    <row r="99" spans="1:22" s="25" customFormat="1" ht="32.25" customHeight="1">
      <c r="A99" s="23" t="s">
        <v>99</v>
      </c>
      <c r="B99" s="31"/>
      <c r="C99" s="35">
        <v>0</v>
      </c>
      <c r="D99" s="35">
        <f t="shared" si="28"/>
        <v>0</v>
      </c>
      <c r="E99" s="35">
        <v>0</v>
      </c>
      <c r="F99" s="35">
        <v>0</v>
      </c>
      <c r="G99" s="35">
        <v>0</v>
      </c>
      <c r="H99" s="75">
        <f>E99+F99+G99</f>
        <v>0</v>
      </c>
      <c r="I99" s="35">
        <v>0</v>
      </c>
      <c r="J99" s="35">
        <v>0</v>
      </c>
      <c r="K99" s="35">
        <v>0</v>
      </c>
      <c r="L99" s="75">
        <f>I99+J99+K99</f>
        <v>0</v>
      </c>
      <c r="M99" s="35">
        <v>0</v>
      </c>
      <c r="N99" s="35">
        <v>0</v>
      </c>
      <c r="O99" s="35">
        <v>0</v>
      </c>
      <c r="P99" s="35"/>
      <c r="Q99" s="75">
        <f>M99+N99+O99</f>
        <v>0</v>
      </c>
      <c r="R99" s="35">
        <v>0</v>
      </c>
      <c r="S99" s="35">
        <v>0</v>
      </c>
      <c r="T99" s="35">
        <v>0</v>
      </c>
      <c r="U99" s="35">
        <f t="shared" si="24"/>
        <v>0</v>
      </c>
      <c r="V99" s="24"/>
    </row>
    <row r="100" spans="1:22" s="25" customFormat="1" ht="32.25" customHeight="1">
      <c r="A100" s="23" t="s">
        <v>102</v>
      </c>
      <c r="B100" s="72" t="s">
        <v>103</v>
      </c>
      <c r="C100" s="75"/>
      <c r="D100" s="75">
        <f>H100+L100+Q100+U100</f>
        <v>3600</v>
      </c>
      <c r="E100" s="75">
        <v>0</v>
      </c>
      <c r="F100" s="75">
        <v>0</v>
      </c>
      <c r="G100" s="75">
        <v>0</v>
      </c>
      <c r="H100" s="75">
        <f>E100+F100+G100</f>
        <v>0</v>
      </c>
      <c r="I100" s="75">
        <v>0</v>
      </c>
      <c r="J100" s="75">
        <v>0</v>
      </c>
      <c r="K100" s="75">
        <v>3600</v>
      </c>
      <c r="L100" s="75">
        <f>I100+J100+K100</f>
        <v>3600</v>
      </c>
      <c r="M100" s="75">
        <v>0</v>
      </c>
      <c r="N100" s="75">
        <v>0</v>
      </c>
      <c r="O100" s="75">
        <v>0</v>
      </c>
      <c r="P100" s="75"/>
      <c r="Q100" s="75">
        <f>M100+N100+O100</f>
        <v>0</v>
      </c>
      <c r="R100" s="75">
        <v>0</v>
      </c>
      <c r="S100" s="75">
        <v>0</v>
      </c>
      <c r="T100" s="75">
        <v>0</v>
      </c>
      <c r="U100" s="75">
        <f t="shared" si="24"/>
        <v>0</v>
      </c>
      <c r="V100" s="24"/>
    </row>
    <row r="101" spans="1:22" s="25" customFormat="1" ht="70.5" customHeight="1">
      <c r="A101" s="33" t="s">
        <v>92</v>
      </c>
      <c r="B101" s="31" t="s">
        <v>68</v>
      </c>
      <c r="C101" s="35">
        <v>0</v>
      </c>
      <c r="D101" s="35">
        <f t="shared" si="28"/>
        <v>0</v>
      </c>
      <c r="E101" s="35">
        <f>E71+E82+E92</f>
        <v>0</v>
      </c>
      <c r="F101" s="75">
        <v>0</v>
      </c>
      <c r="G101" s="35">
        <f>G71+G82+G92</f>
        <v>0</v>
      </c>
      <c r="H101" s="75">
        <f>E101+F101+G101</f>
        <v>0</v>
      </c>
      <c r="I101" s="35">
        <v>0</v>
      </c>
      <c r="J101" s="35">
        <f>J71+J82+J92</f>
        <v>0</v>
      </c>
      <c r="K101" s="35">
        <v>0</v>
      </c>
      <c r="L101" s="75">
        <f>I101++J101+K101</f>
        <v>0</v>
      </c>
      <c r="M101" s="35">
        <v>0</v>
      </c>
      <c r="N101" s="35">
        <v>0</v>
      </c>
      <c r="O101" s="35">
        <f>O71+O82+O92</f>
        <v>0</v>
      </c>
      <c r="P101" s="35">
        <f>P71+P82-P92</f>
        <v>753501</v>
      </c>
      <c r="Q101" s="75">
        <f>M101+N101+O101</f>
        <v>0</v>
      </c>
      <c r="R101" s="35">
        <f>R71+R82+R92</f>
        <v>0</v>
      </c>
      <c r="S101" s="35">
        <f>S71+S82+S92</f>
        <v>0</v>
      </c>
      <c r="T101" s="35">
        <v>0</v>
      </c>
      <c r="U101" s="35">
        <f t="shared" si="24"/>
        <v>0</v>
      </c>
      <c r="V101" s="24"/>
    </row>
    <row r="102" spans="1:22" s="25" customFormat="1" ht="72" customHeight="1">
      <c r="A102" s="29" t="s">
        <v>93</v>
      </c>
      <c r="B102" s="31" t="s">
        <v>69</v>
      </c>
      <c r="C102" s="41">
        <v>61212.6</v>
      </c>
      <c r="D102" s="35">
        <v>97632.4</v>
      </c>
      <c r="E102" s="35">
        <v>97632.4</v>
      </c>
      <c r="F102" s="35">
        <f>E103</f>
        <v>116566.29999999999</v>
      </c>
      <c r="G102" s="35">
        <f>F103</f>
        <v>119179.19999999998</v>
      </c>
      <c r="H102" s="75">
        <f>E102</f>
        <v>97632.4</v>
      </c>
      <c r="I102" s="35">
        <f aca="true" t="shared" si="29" ref="I102:O102">H103</f>
        <v>139761.9</v>
      </c>
      <c r="J102" s="35">
        <f t="shared" si="29"/>
        <v>153525.40000000002</v>
      </c>
      <c r="K102" s="35">
        <f t="shared" si="29"/>
        <v>204647.49999999997</v>
      </c>
      <c r="L102" s="75">
        <f>I102++J102+K102</f>
        <v>497934.80000000005</v>
      </c>
      <c r="M102" s="35">
        <f t="shared" si="29"/>
        <v>145989.09999999995</v>
      </c>
      <c r="N102" s="35">
        <f t="shared" si="29"/>
        <v>145775.29999999996</v>
      </c>
      <c r="O102" s="35">
        <f t="shared" si="29"/>
        <v>160805.69999999995</v>
      </c>
      <c r="P102" s="35"/>
      <c r="Q102" s="75">
        <f>M102</f>
        <v>145989.09999999995</v>
      </c>
      <c r="R102" s="35">
        <f>Q103</f>
        <v>159112.39999999997</v>
      </c>
      <c r="S102" s="35">
        <f>R103</f>
        <v>62532.59999999998</v>
      </c>
      <c r="T102" s="35">
        <f>S103</f>
        <v>64150.899999999965</v>
      </c>
      <c r="U102" s="35">
        <f>R102</f>
        <v>159112.39999999997</v>
      </c>
      <c r="V102" s="24"/>
    </row>
    <row r="103" spans="1:22" s="25" customFormat="1" ht="73.5" customHeight="1">
      <c r="A103" s="29" t="s">
        <v>94</v>
      </c>
      <c r="B103" s="31" t="s">
        <v>70</v>
      </c>
      <c r="C103" s="41"/>
      <c r="D103" s="35">
        <v>25573.4</v>
      </c>
      <c r="E103" s="35">
        <f>E21-E37+(-E82)-E92+E102+E72</f>
        <v>116566.29999999999</v>
      </c>
      <c r="F103" s="35">
        <f>F21-F37+(-F82)-F92+F102+F72</f>
        <v>119179.19999999998</v>
      </c>
      <c r="G103" s="35">
        <f>G21-G37+(-G82)-G92+G102+G72</f>
        <v>139761.9</v>
      </c>
      <c r="H103" s="75">
        <f>G103</f>
        <v>139761.9</v>
      </c>
      <c r="I103" s="35">
        <f>I21-I37+(-I82)-I92+I102+I72</f>
        <v>153525.40000000002</v>
      </c>
      <c r="J103" s="35">
        <f>J21-J37+(-J82)-J92+J102+J72</f>
        <v>204647.49999999997</v>
      </c>
      <c r="K103" s="35">
        <f>K21-K37+(-K82)-K92+K102+K72</f>
        <v>145989.09999999995</v>
      </c>
      <c r="L103" s="75">
        <f>K103</f>
        <v>145989.09999999995</v>
      </c>
      <c r="M103" s="35">
        <f>M21-M37+(-M82)-M92+M102+M72</f>
        <v>145775.29999999996</v>
      </c>
      <c r="N103" s="35">
        <f>N21-N37+(-N82)-N92+N102+N72</f>
        <v>160805.69999999995</v>
      </c>
      <c r="O103" s="35">
        <f>O21-O37+(-O82)-O92+O102+O72</f>
        <v>159112.39999999997</v>
      </c>
      <c r="P103" s="35"/>
      <c r="Q103" s="75">
        <f>O103</f>
        <v>159112.39999999997</v>
      </c>
      <c r="R103" s="35">
        <f>R21-R37+(-R82)-R92+R102+R72</f>
        <v>62532.59999999998</v>
      </c>
      <c r="S103" s="35">
        <f>S21-S37+(-S82)-S92+S102+S72</f>
        <v>64150.899999999965</v>
      </c>
      <c r="T103" s="35">
        <f>T21-T37+(-T82)-T92+T102+T72</f>
        <v>35248.69999999997</v>
      </c>
      <c r="U103" s="35">
        <f>T103</f>
        <v>35248.69999999997</v>
      </c>
      <c r="V103" s="24"/>
    </row>
    <row r="104" spans="1:22" s="25" customFormat="1" ht="117.75" customHeight="1">
      <c r="A104" s="29" t="s">
        <v>95</v>
      </c>
      <c r="B104" s="31" t="s">
        <v>72</v>
      </c>
      <c r="C104" s="41">
        <f>C102-C103</f>
        <v>61212.6</v>
      </c>
      <c r="D104" s="35">
        <f>D102-D103</f>
        <v>72059</v>
      </c>
      <c r="E104" s="75">
        <f aca="true" t="shared" si="30" ref="E104:Q104">E102-E103</f>
        <v>-18933.899999999994</v>
      </c>
      <c r="F104" s="35">
        <f t="shared" si="30"/>
        <v>-2612.899999999994</v>
      </c>
      <c r="G104" s="35">
        <f t="shared" si="30"/>
        <v>-20582.70000000001</v>
      </c>
      <c r="H104" s="75">
        <f t="shared" si="30"/>
        <v>-42129.5</v>
      </c>
      <c r="I104" s="35">
        <f t="shared" si="30"/>
        <v>-13763.50000000003</v>
      </c>
      <c r="J104" s="35">
        <f t="shared" si="30"/>
        <v>-51122.09999999995</v>
      </c>
      <c r="K104" s="35">
        <f t="shared" si="30"/>
        <v>58658.40000000002</v>
      </c>
      <c r="L104" s="75">
        <f t="shared" si="30"/>
        <v>351945.70000000007</v>
      </c>
      <c r="M104" s="35">
        <f t="shared" si="30"/>
        <v>213.79999999998836</v>
      </c>
      <c r="N104" s="35">
        <f t="shared" si="30"/>
        <v>-15030.399999999994</v>
      </c>
      <c r="O104" s="35">
        <f t="shared" si="30"/>
        <v>1693.2999999999884</v>
      </c>
      <c r="P104" s="35">
        <f t="shared" si="30"/>
        <v>0</v>
      </c>
      <c r="Q104" s="75">
        <f t="shared" si="30"/>
        <v>-13123.300000000017</v>
      </c>
      <c r="R104" s="35">
        <f>R102-R103</f>
        <v>96579.79999999999</v>
      </c>
      <c r="S104" s="35">
        <f>S102-S103</f>
        <v>-1618.2999999999884</v>
      </c>
      <c r="T104" s="35">
        <f>T102-T103</f>
        <v>28902.199999999997</v>
      </c>
      <c r="U104" s="35">
        <f>U102-U103</f>
        <v>123863.7</v>
      </c>
      <c r="V104" s="24"/>
    </row>
    <row r="105" spans="1:22" s="25" customFormat="1" ht="65.25" customHeight="1">
      <c r="A105" s="71" t="s">
        <v>85</v>
      </c>
      <c r="B105" s="72" t="s">
        <v>73</v>
      </c>
      <c r="C105" s="73"/>
      <c r="D105" s="74">
        <f>H105+L105+Q105+U105</f>
        <v>0</v>
      </c>
      <c r="E105" s="73"/>
      <c r="F105" s="73"/>
      <c r="G105" s="73"/>
      <c r="H105" s="75"/>
      <c r="I105" s="73"/>
      <c r="J105" s="73"/>
      <c r="K105" s="73"/>
      <c r="L105" s="75">
        <f>I105+J105+K105</f>
        <v>0</v>
      </c>
      <c r="M105" s="73"/>
      <c r="N105" s="73"/>
      <c r="O105" s="73"/>
      <c r="P105" s="75"/>
      <c r="Q105" s="75">
        <f>M105+N105+O105</f>
        <v>0</v>
      </c>
      <c r="R105" s="73"/>
      <c r="S105" s="73"/>
      <c r="T105" s="73"/>
      <c r="U105" s="75">
        <f>R105+S105+T105</f>
        <v>0</v>
      </c>
      <c r="V105" s="24"/>
    </row>
    <row r="106" spans="1:22" ht="25.5" customHeight="1">
      <c r="A106" s="48"/>
      <c r="B106" s="48"/>
      <c r="C106" s="48"/>
      <c r="D106" s="96"/>
      <c r="E106" s="96"/>
      <c r="F106" s="96"/>
      <c r="G106" s="96"/>
      <c r="H106" s="97"/>
      <c r="I106" s="49"/>
      <c r="J106" s="50"/>
      <c r="K106" s="51"/>
      <c r="L106" s="92"/>
      <c r="M106" s="93"/>
      <c r="N106" s="93"/>
      <c r="O106" s="3"/>
      <c r="P106" s="3"/>
      <c r="Q106" s="79"/>
      <c r="R106" s="3"/>
      <c r="S106" s="3"/>
      <c r="T106" s="3"/>
      <c r="U106" s="3"/>
      <c r="V106" s="1"/>
    </row>
    <row r="107" spans="1:22" ht="18" customHeight="1">
      <c r="A107" s="48"/>
      <c r="B107" s="48"/>
      <c r="C107" s="48"/>
      <c r="D107" s="53"/>
      <c r="E107" s="53"/>
      <c r="F107" s="53"/>
      <c r="G107" s="53"/>
      <c r="H107" s="54"/>
      <c r="I107" s="53"/>
      <c r="J107" s="53"/>
      <c r="K107" s="54"/>
      <c r="L107" s="55"/>
      <c r="M107" s="55"/>
      <c r="N107" s="56"/>
      <c r="O107" s="3"/>
      <c r="P107" s="3"/>
      <c r="Q107" s="79"/>
      <c r="R107" s="3"/>
      <c r="S107" s="3"/>
      <c r="T107" s="3"/>
      <c r="U107" s="3"/>
      <c r="V107" s="1"/>
    </row>
    <row r="108" spans="1:22" ht="12.75" hidden="1">
      <c r="A108" s="57"/>
      <c r="B108" s="57"/>
      <c r="C108" s="57"/>
      <c r="D108" s="58" t="s">
        <v>43</v>
      </c>
      <c r="E108" s="49"/>
      <c r="F108" s="49"/>
      <c r="G108" s="49"/>
      <c r="H108" s="78"/>
      <c r="I108" s="59"/>
      <c r="J108" s="60" t="s">
        <v>48</v>
      </c>
      <c r="K108" s="61"/>
      <c r="L108" s="61"/>
      <c r="M108" s="62"/>
      <c r="N108" s="57"/>
      <c r="O108" s="1"/>
      <c r="P108" s="1"/>
      <c r="Q108" s="24"/>
      <c r="R108" s="1"/>
      <c r="S108" s="1"/>
      <c r="T108" s="1"/>
      <c r="U108" s="1"/>
      <c r="V108" s="1"/>
    </row>
    <row r="109" spans="1:22" ht="52.5" customHeight="1" hidden="1">
      <c r="A109" s="57"/>
      <c r="B109" s="57"/>
      <c r="C109" s="57"/>
      <c r="D109" s="82"/>
      <c r="E109" s="83"/>
      <c r="F109" s="83"/>
      <c r="G109" s="83"/>
      <c r="H109" s="83"/>
      <c r="I109" s="83"/>
      <c r="J109" s="83"/>
      <c r="K109" s="83"/>
      <c r="L109" s="83"/>
      <c r="M109" s="62"/>
      <c r="N109" s="57"/>
      <c r="O109" s="4"/>
      <c r="P109" s="1"/>
      <c r="Q109" s="24"/>
      <c r="R109" s="1"/>
      <c r="S109" s="1"/>
      <c r="T109" s="1"/>
      <c r="U109" s="1"/>
      <c r="V109" s="1"/>
    </row>
    <row r="110" spans="1:14" ht="33.75" customHeight="1">
      <c r="A110" s="63"/>
      <c r="B110" s="63"/>
      <c r="C110" s="64"/>
      <c r="D110" s="84"/>
      <c r="E110" s="84"/>
      <c r="F110" s="84"/>
      <c r="G110" s="84"/>
      <c r="H110" s="85"/>
      <c r="I110" s="65"/>
      <c r="J110" s="52"/>
      <c r="K110" s="66"/>
      <c r="L110" s="86"/>
      <c r="M110" s="87"/>
      <c r="N110" s="87"/>
    </row>
    <row r="111" spans="1:14" ht="12.75" customHeight="1" hidden="1">
      <c r="A111" s="63"/>
      <c r="B111" s="63"/>
      <c r="C111" s="64"/>
      <c r="D111" s="63"/>
      <c r="E111" s="63"/>
      <c r="F111" s="63"/>
      <c r="G111" s="63"/>
      <c r="H111" s="67"/>
      <c r="I111" s="63"/>
      <c r="J111" s="63"/>
      <c r="K111" s="67"/>
      <c r="L111" s="67"/>
      <c r="M111" s="67"/>
      <c r="N111" s="63"/>
    </row>
    <row r="112" spans="1:14" ht="12.75" customHeight="1" hidden="1">
      <c r="A112" s="63"/>
      <c r="B112" s="63"/>
      <c r="C112" s="64"/>
      <c r="D112" s="63"/>
      <c r="E112" s="63"/>
      <c r="F112" s="63"/>
      <c r="G112" s="63"/>
      <c r="H112" s="67"/>
      <c r="I112" s="63"/>
      <c r="J112" s="63"/>
      <c r="K112" s="67"/>
      <c r="L112" s="67"/>
      <c r="M112" s="67"/>
      <c r="N112" s="63"/>
    </row>
    <row r="113" spans="1:14" ht="12.75" customHeight="1" hidden="1">
      <c r="A113" s="63"/>
      <c r="B113" s="63"/>
      <c r="C113" s="64"/>
      <c r="D113" s="63"/>
      <c r="E113" s="63"/>
      <c r="F113" s="63"/>
      <c r="G113" s="63"/>
      <c r="H113" s="67"/>
      <c r="I113" s="63"/>
      <c r="J113" s="63"/>
      <c r="K113" s="67"/>
      <c r="L113" s="67"/>
      <c r="M113" s="67"/>
      <c r="N113" s="63"/>
    </row>
    <row r="114" spans="1:14" ht="12.75">
      <c r="A114" s="63"/>
      <c r="B114" s="63"/>
      <c r="C114" s="63"/>
      <c r="D114" s="63"/>
      <c r="E114" s="63"/>
      <c r="F114" s="63"/>
      <c r="G114" s="63"/>
      <c r="H114" s="67"/>
      <c r="I114" s="63"/>
      <c r="J114" s="63"/>
      <c r="K114" s="67"/>
      <c r="L114" s="67"/>
      <c r="M114" s="67"/>
      <c r="N114" s="63"/>
    </row>
    <row r="115" spans="1:14" ht="12.75" customHeight="1">
      <c r="A115" s="68"/>
      <c r="B115" s="63"/>
      <c r="C115" s="63"/>
      <c r="D115" s="86"/>
      <c r="E115" s="86"/>
      <c r="F115" s="86"/>
      <c r="G115" s="86"/>
      <c r="H115" s="86"/>
      <c r="I115" s="69"/>
      <c r="J115" s="69"/>
      <c r="K115" s="70"/>
      <c r="L115" s="70"/>
      <c r="M115" s="70"/>
      <c r="N115" s="63"/>
    </row>
    <row r="116" spans="1:14" ht="12.75" customHeight="1">
      <c r="A116" s="68"/>
      <c r="B116" s="63"/>
      <c r="C116" s="63"/>
      <c r="D116" s="86"/>
      <c r="E116" s="86"/>
      <c r="F116" s="86"/>
      <c r="G116" s="86"/>
      <c r="H116" s="86"/>
      <c r="I116" s="69"/>
      <c r="J116" s="69"/>
      <c r="K116" s="70"/>
      <c r="L116" s="94"/>
      <c r="M116" s="94"/>
      <c r="N116" s="63"/>
    </row>
    <row r="117" spans="1:14" ht="12.75" customHeight="1">
      <c r="A117" s="63"/>
      <c r="B117" s="63"/>
      <c r="C117" s="63"/>
      <c r="D117" s="86"/>
      <c r="E117" s="86"/>
      <c r="F117" s="86"/>
      <c r="G117" s="86"/>
      <c r="H117" s="86"/>
      <c r="I117" s="69"/>
      <c r="J117" s="69"/>
      <c r="K117" s="70"/>
      <c r="L117" s="94"/>
      <c r="M117" s="94"/>
      <c r="N117" s="63"/>
    </row>
    <row r="118" spans="1:14" ht="12.75">
      <c r="A118" s="63"/>
      <c r="B118" s="63"/>
      <c r="C118" s="63"/>
      <c r="D118" s="63"/>
      <c r="E118" s="63"/>
      <c r="F118" s="63"/>
      <c r="G118" s="63"/>
      <c r="H118" s="67"/>
      <c r="I118" s="63"/>
      <c r="J118" s="63"/>
      <c r="K118" s="67"/>
      <c r="L118" s="67"/>
      <c r="M118" s="67"/>
      <c r="N118" s="63"/>
    </row>
    <row r="119" spans="1:14" ht="12.75">
      <c r="A119" s="63"/>
      <c r="B119" s="63"/>
      <c r="C119" s="63"/>
      <c r="D119" s="63"/>
      <c r="E119" s="63"/>
      <c r="F119" s="63"/>
      <c r="G119" s="63"/>
      <c r="H119" s="67"/>
      <c r="I119" s="63"/>
      <c r="J119" s="63"/>
      <c r="K119" s="67"/>
      <c r="L119" s="67"/>
      <c r="M119" s="67"/>
      <c r="N119" s="63"/>
    </row>
    <row r="120" spans="1:14" ht="12.75">
      <c r="A120" s="76"/>
      <c r="B120" s="63"/>
      <c r="C120" s="63"/>
      <c r="D120" s="63"/>
      <c r="E120" s="63"/>
      <c r="F120" s="63"/>
      <c r="G120" s="63"/>
      <c r="H120" s="67"/>
      <c r="I120" s="63"/>
      <c r="J120" s="63"/>
      <c r="K120" s="67"/>
      <c r="L120" s="67"/>
      <c r="M120" s="67"/>
      <c r="N120" s="63"/>
    </row>
    <row r="121" spans="4:6" ht="12.75">
      <c r="D121" s="80"/>
      <c r="E121" s="80"/>
      <c r="F121" s="80"/>
    </row>
    <row r="122" spans="4:6" ht="12.75">
      <c r="D122" s="80"/>
      <c r="E122" s="80"/>
      <c r="F122" s="80"/>
    </row>
    <row r="123" ht="12.75">
      <c r="D123" s="77"/>
    </row>
  </sheetData>
  <sheetProtection/>
  <mergeCells count="23">
    <mergeCell ref="U15:U17"/>
    <mergeCell ref="E15:G16"/>
    <mergeCell ref="H15:H17"/>
    <mergeCell ref="I15:K16"/>
    <mergeCell ref="L15:L17"/>
    <mergeCell ref="D106:H106"/>
    <mergeCell ref="M15:O16"/>
    <mergeCell ref="Q15:Q17"/>
    <mergeCell ref="R15:T16"/>
    <mergeCell ref="N3:O3"/>
    <mergeCell ref="N4:R4"/>
    <mergeCell ref="N5:R9"/>
    <mergeCell ref="L106:N106"/>
    <mergeCell ref="D115:H117"/>
    <mergeCell ref="L116:M117"/>
    <mergeCell ref="D121:F122"/>
    <mergeCell ref="A15:A17"/>
    <mergeCell ref="B15:B17"/>
    <mergeCell ref="C15:C17"/>
    <mergeCell ref="D15:D17"/>
    <mergeCell ref="D109:L109"/>
    <mergeCell ref="D110:H110"/>
    <mergeCell ref="L110:N110"/>
  </mergeCells>
  <printOptions/>
  <pageMargins left="0.1968503937007874" right="0.2362204724409449" top="0.1968503937007874" bottom="0.1968503937007874" header="0.15748031496062992" footer="0.1574803149606299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dfbnp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otd</dc:creator>
  <cp:keywords/>
  <dc:description/>
  <cp:lastModifiedBy>Бюджетный отдел - 02</cp:lastModifiedBy>
  <cp:lastPrinted>2023-09-06T10:01:26Z</cp:lastPrinted>
  <dcterms:created xsi:type="dcterms:W3CDTF">2011-02-18T08:58:48Z</dcterms:created>
  <dcterms:modified xsi:type="dcterms:W3CDTF">2023-10-11T08:45:18Z</dcterms:modified>
  <cp:category/>
  <cp:version/>
  <cp:contentType/>
  <cp:contentStatus/>
</cp:coreProperties>
</file>