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<sst xmlns="http://schemas.openxmlformats.org/spreadsheetml/2006/main" count="117" uniqueCount="101">
  <si>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2024 год</t>
  </si>
  <si>
    <t>по состоянию на  «01» апреля 2024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</si>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</sst>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28125" style="2" customWidth="1"/>
    <col min="6" max="6" width="10.1406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710937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0" width="10.421875" style="2" customWidth="1"/>
    <col min="21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2.75">
      <c r="A11" s="18" t="s">
        <v>47</v>
      </c>
      <c r="B11" s="19" t="s">
        <v>48</v>
      </c>
      <c r="C11" s="20">
        <f>C13+C16</f>
        <v>217647.8</v>
      </c>
      <c r="D11" s="20">
        <f>H11+L11+Q11+U11</f>
        <v>226659</v>
      </c>
      <c r="E11" s="20">
        <f>E13+E16</f>
        <v>2655.7</v>
      </c>
      <c r="F11" s="20">
        <f>F13+F16</f>
        <v>25392.7</v>
      </c>
      <c r="G11" s="20">
        <f>G13+G16</f>
        <v>16750.2</v>
      </c>
      <c r="H11" s="20">
        <f>H13+H16</f>
        <v>44798.6</v>
      </c>
      <c r="I11" s="20">
        <f>I13+I16</f>
        <v>7465.6</v>
      </c>
      <c r="J11" s="20">
        <f>J13+J16</f>
        <v>9767.6</v>
      </c>
      <c r="K11" s="20">
        <f>K13+K16</f>
        <v>10446.7</v>
      </c>
      <c r="L11" s="20">
        <f>L13+L16</f>
        <v>27679.9</v>
      </c>
      <c r="M11" s="20">
        <f>M13+M16</f>
        <v>18426.7</v>
      </c>
      <c r="N11" s="20">
        <f>N13+N16</f>
        <v>39755.3</v>
      </c>
      <c r="O11" s="20">
        <f>O13+O16</f>
        <v>33411.1</v>
      </c>
      <c r="P11" s="20">
        <f>P13+P16</f>
        <v>0</v>
      </c>
      <c r="Q11" s="20">
        <f>Q13+Q16</f>
        <v>91593.1</v>
      </c>
      <c r="R11" s="20">
        <f>R13+R16</f>
        <v>24388.5</v>
      </c>
      <c r="S11" s="20">
        <f>S13+S16</f>
        <v>17975.4</v>
      </c>
      <c r="T11" s="20">
        <f>T13+T16</f>
        <v>20223.5</v>
      </c>
      <c r="U11" s="20">
        <f>U13+U16</f>
        <v>62587.4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50</v>
      </c>
      <c r="B13" s="26" t="s">
        <v>51</v>
      </c>
      <c r="C13" s="22">
        <f>C14+C15</f>
        <v>84120</v>
      </c>
      <c r="D13" s="22">
        <f>D14+D15</f>
        <v>84120</v>
      </c>
      <c r="E13" s="22">
        <f>E14+E15</f>
        <v>3421.8999999999996</v>
      </c>
      <c r="F13" s="22">
        <f>F14+F15</f>
        <v>7824.3</v>
      </c>
      <c r="G13" s="22">
        <f>G14+G15</f>
        <v>5581.3</v>
      </c>
      <c r="H13" s="22">
        <f>H14+H15</f>
        <v>16827.5</v>
      </c>
      <c r="I13" s="22">
        <f>I14+I15</f>
        <v>120.5</v>
      </c>
      <c r="J13" s="22">
        <f>J14+J15</f>
        <v>6096</v>
      </c>
      <c r="K13" s="22">
        <f>K14+K15</f>
        <v>5968</v>
      </c>
      <c r="L13" s="22">
        <f>L14+L15</f>
        <v>12184.5</v>
      </c>
      <c r="M13" s="22">
        <f>M14+M15</f>
        <v>7520</v>
      </c>
      <c r="N13" s="22">
        <f>N14+N15</f>
        <v>4795</v>
      </c>
      <c r="O13" s="22">
        <f>O14+O15</f>
        <v>5298</v>
      </c>
      <c r="P13" s="22">
        <f>P14+P15</f>
        <v>0</v>
      </c>
      <c r="Q13" s="22">
        <f>Q14+Q15</f>
        <v>17613</v>
      </c>
      <c r="R13" s="22">
        <f>R14+R15</f>
        <v>9690</v>
      </c>
      <c r="S13" s="22">
        <f>S14+S15</f>
        <v>14123</v>
      </c>
      <c r="T13" s="22">
        <f>T14+T15</f>
        <v>13682</v>
      </c>
      <c r="U13" s="22">
        <f>U14+U15</f>
        <v>37495</v>
      </c>
      <c r="V13" s="8"/>
      <c r="W13" s="4"/>
    </row>
    <row r="14" spans="1:23" ht="30">
      <c r="A14" s="25" t="s">
        <v>52</v>
      </c>
      <c r="B14" s="26"/>
      <c r="C14" s="23">
        <f aca="true" t="shared" si="0" ref="C14:C15">D14</f>
        <v>16990</v>
      </c>
      <c r="D14" s="23">
        <f aca="true" t="shared" si="1" ref="D14:D15">H14+L14+Q14+U14</f>
        <v>16990</v>
      </c>
      <c r="E14" s="23">
        <v>936.3</v>
      </c>
      <c r="F14" s="23">
        <v>1089.5</v>
      </c>
      <c r="G14" s="23">
        <v>1532.7</v>
      </c>
      <c r="H14" s="23">
        <f aca="true" t="shared" si="2" ref="H14:H15">E14+F14+G14</f>
        <v>3558.5</v>
      </c>
      <c r="I14" s="23">
        <v>1211.5</v>
      </c>
      <c r="J14" s="23">
        <v>824</v>
      </c>
      <c r="K14" s="23">
        <v>1177</v>
      </c>
      <c r="L14" s="23">
        <f aca="true" t="shared" si="3" ref="L14:L15">I14+J14+K14</f>
        <v>3212.5</v>
      </c>
      <c r="M14" s="23">
        <v>824</v>
      </c>
      <c r="N14" s="23">
        <v>824</v>
      </c>
      <c r="O14" s="23">
        <v>1177</v>
      </c>
      <c r="P14" s="23"/>
      <c r="Q14" s="23">
        <f aca="true" t="shared" si="4" ref="Q14:Q15">M14+N14+O14</f>
        <v>2825</v>
      </c>
      <c r="R14" s="23">
        <v>1032</v>
      </c>
      <c r="S14" s="23">
        <v>1532</v>
      </c>
      <c r="T14" s="23">
        <v>4830</v>
      </c>
      <c r="U14" s="23">
        <f aca="true" t="shared" si="5" ref="U14:U15">R14+S14+T14</f>
        <v>7394</v>
      </c>
      <c r="V14" s="8"/>
      <c r="W14" s="4"/>
    </row>
    <row r="15" spans="1:23" ht="42.75">
      <c r="A15" s="25" t="s">
        <v>53</v>
      </c>
      <c r="B15" s="26"/>
      <c r="C15" s="23">
        <f t="shared" si="0"/>
        <v>67130</v>
      </c>
      <c r="D15" s="23">
        <f t="shared" si="1"/>
        <v>67130</v>
      </c>
      <c r="E15" s="23">
        <v>2485.6</v>
      </c>
      <c r="F15" s="23">
        <v>6734.8</v>
      </c>
      <c r="G15" s="23">
        <v>4048.6</v>
      </c>
      <c r="H15" s="23">
        <f t="shared" si="2"/>
        <v>13269</v>
      </c>
      <c r="I15" s="23">
        <v>-1091</v>
      </c>
      <c r="J15" s="23">
        <v>5272</v>
      </c>
      <c r="K15" s="23">
        <v>4791</v>
      </c>
      <c r="L15" s="23">
        <f t="shared" si="3"/>
        <v>8972</v>
      </c>
      <c r="M15" s="23">
        <v>6696</v>
      </c>
      <c r="N15" s="23">
        <v>3971</v>
      </c>
      <c r="O15" s="23">
        <v>4121</v>
      </c>
      <c r="P15" s="23"/>
      <c r="Q15" s="23">
        <f t="shared" si="4"/>
        <v>14788</v>
      </c>
      <c r="R15" s="23">
        <v>8658</v>
      </c>
      <c r="S15" s="23">
        <v>12591</v>
      </c>
      <c r="T15" s="23">
        <v>8852</v>
      </c>
      <c r="U15" s="23">
        <f t="shared" si="5"/>
        <v>30101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133527.8</v>
      </c>
      <c r="D16" s="22">
        <f>D18+D17</f>
        <v>142539</v>
      </c>
      <c r="E16" s="22">
        <f>E18+E17</f>
        <v>-766.1999999999998</v>
      </c>
      <c r="F16" s="22">
        <f>F18+F17</f>
        <v>17568.4</v>
      </c>
      <c r="G16" s="22">
        <f>G18+G17</f>
        <v>11168.9</v>
      </c>
      <c r="H16" s="22">
        <f>H18+H17</f>
        <v>27971.1</v>
      </c>
      <c r="I16" s="22">
        <f>I18+I17</f>
        <v>7345.1</v>
      </c>
      <c r="J16" s="22">
        <f>J18+J17</f>
        <v>3671.6</v>
      </c>
      <c r="K16" s="22">
        <f>K18+K17</f>
        <v>4478.7</v>
      </c>
      <c r="L16" s="22">
        <f>L18+L17</f>
        <v>15495.4</v>
      </c>
      <c r="M16" s="22">
        <f>M18+M17</f>
        <v>10906.7</v>
      </c>
      <c r="N16" s="22">
        <f>N18+N17</f>
        <v>34960.3</v>
      </c>
      <c r="O16" s="22">
        <f>O18+O17</f>
        <v>28113.1</v>
      </c>
      <c r="P16" s="22">
        <f>P18+P17</f>
        <v>0</v>
      </c>
      <c r="Q16" s="22">
        <f>Q18+Q17</f>
        <v>73980.1</v>
      </c>
      <c r="R16" s="22">
        <f>R18+R17</f>
        <v>14698.5</v>
      </c>
      <c r="S16" s="22">
        <f>S18+S17</f>
        <v>3852.4</v>
      </c>
      <c r="T16" s="22">
        <f>T18+T17</f>
        <v>6541.5</v>
      </c>
      <c r="U16" s="22">
        <f>U18+U17</f>
        <v>25092.4</v>
      </c>
      <c r="V16" s="8"/>
      <c r="W16" s="4"/>
    </row>
    <row r="17" spans="1:23" ht="30">
      <c r="A17" s="25" t="s">
        <v>52</v>
      </c>
      <c r="B17" s="26"/>
      <c r="C17" s="23">
        <f>D17</f>
        <v>66070.9</v>
      </c>
      <c r="D17" s="23">
        <f aca="true" t="shared" si="6" ref="D17:D18">H17+L17+Q17+U17</f>
        <v>66070.9</v>
      </c>
      <c r="E17" s="23">
        <v>-3668.2</v>
      </c>
      <c r="F17" s="23">
        <v>4534</v>
      </c>
      <c r="G17" s="23">
        <v>1204.6</v>
      </c>
      <c r="H17" s="23">
        <f aca="true" t="shared" si="7" ref="H17:H18">E17+F17+G17</f>
        <v>2070.4</v>
      </c>
      <c r="I17" s="23">
        <v>1204.6</v>
      </c>
      <c r="J17" s="23">
        <v>1204.6</v>
      </c>
      <c r="K17" s="23">
        <v>1204.6</v>
      </c>
      <c r="L17" s="23">
        <f aca="true" t="shared" si="8" ref="L17:L18">I17+J17+K17</f>
        <v>3613.7999999999997</v>
      </c>
      <c r="M17" s="23">
        <v>6204.6</v>
      </c>
      <c r="N17" s="23">
        <v>27608.2</v>
      </c>
      <c r="O17" s="23">
        <v>21204.6</v>
      </c>
      <c r="P17" s="23"/>
      <c r="Q17" s="23">
        <f aca="true" t="shared" si="9" ref="Q17:Q18">M17+N17+O17</f>
        <v>55017.4</v>
      </c>
      <c r="R17" s="23">
        <v>1404.6</v>
      </c>
      <c r="S17" s="23">
        <v>1204.6</v>
      </c>
      <c r="T17" s="23">
        <v>2760.1</v>
      </c>
      <c r="U17" s="23">
        <f aca="true" t="shared" si="10" ref="U17:U18">R17+S17+T17</f>
        <v>5369.299999999999</v>
      </c>
      <c r="V17" s="8"/>
      <c r="W17" s="4"/>
    </row>
    <row r="18" spans="1:23" ht="42.75">
      <c r="A18" s="25" t="s">
        <v>53</v>
      </c>
      <c r="B18" s="26"/>
      <c r="C18" s="23">
        <f>D18-9011.2</f>
        <v>67456.90000000001</v>
      </c>
      <c r="D18" s="23">
        <f t="shared" si="6"/>
        <v>76468.1</v>
      </c>
      <c r="E18" s="27">
        <v>2902</v>
      </c>
      <c r="F18" s="27">
        <v>13034.4</v>
      </c>
      <c r="G18" s="27">
        <v>9964.3</v>
      </c>
      <c r="H18" s="23">
        <f t="shared" si="7"/>
        <v>25900.699999999997</v>
      </c>
      <c r="I18" s="23">
        <v>6140.5</v>
      </c>
      <c r="J18" s="23">
        <v>2467</v>
      </c>
      <c r="K18" s="23">
        <v>3274.1</v>
      </c>
      <c r="L18" s="23">
        <f t="shared" si="8"/>
        <v>11881.6</v>
      </c>
      <c r="M18" s="23">
        <v>4702.1</v>
      </c>
      <c r="N18" s="23">
        <v>7352.1</v>
      </c>
      <c r="O18" s="23">
        <v>6908.5</v>
      </c>
      <c r="P18" s="23"/>
      <c r="Q18" s="23">
        <f t="shared" si="9"/>
        <v>18962.7</v>
      </c>
      <c r="R18" s="23">
        <v>13293.9</v>
      </c>
      <c r="S18" s="23">
        <v>2647.8</v>
      </c>
      <c r="T18" s="23">
        <v>3781.4</v>
      </c>
      <c r="U18" s="23">
        <f t="shared" si="10"/>
        <v>19723.100000000002</v>
      </c>
      <c r="V18" s="8"/>
      <c r="W18" s="4"/>
    </row>
    <row r="19" spans="1:23" ht="29.25">
      <c r="A19" s="28" t="s">
        <v>56</v>
      </c>
      <c r="B19" s="19" t="s">
        <v>57</v>
      </c>
      <c r="C19" s="22">
        <f>C21+C23+C25+C27+C31+C29</f>
        <v>224943.7</v>
      </c>
      <c r="D19" s="22">
        <f>D21+D23+D25+D27+D31+D29</f>
        <v>237284.20000000004</v>
      </c>
      <c r="E19" s="22">
        <f>E21+E23+E25+E27+E31+E29</f>
        <v>6025</v>
      </c>
      <c r="F19" s="22">
        <f>F21+F23+F25+F27+F31+F29</f>
        <v>13897.099999999999</v>
      </c>
      <c r="G19" s="22">
        <f>G21+G23+G25+G27+G31+G29</f>
        <v>19494.2</v>
      </c>
      <c r="H19" s="22">
        <f>H21+H23+H25+H27+H31+H29</f>
        <v>39416.3</v>
      </c>
      <c r="I19" s="22">
        <f>I21+I23+I25+I27+I31+I29</f>
        <v>21374</v>
      </c>
      <c r="J19" s="22">
        <f>J21+J23+J25+J27+J31+J29</f>
        <v>9704.6</v>
      </c>
      <c r="K19" s="22">
        <f>K21+K23+K25+K27+K31+K29</f>
        <v>10204.5</v>
      </c>
      <c r="L19" s="22">
        <f>L21+L23+L25+L27+L31+L29</f>
        <v>41283.1</v>
      </c>
      <c r="M19" s="22">
        <f>M21+M23+M25+M27+M31+M29</f>
        <v>18105.5</v>
      </c>
      <c r="N19" s="22">
        <f>N21+N23+N25+N27+N31+N29</f>
        <v>36797.2</v>
      </c>
      <c r="O19" s="22">
        <f>O21+O23+O25+O27+O31+O29</f>
        <v>32766.7</v>
      </c>
      <c r="P19" s="22">
        <f>P21+P23+P25+P27+P31+P29</f>
        <v>0</v>
      </c>
      <c r="Q19" s="22">
        <f>Q21+Q23+Q25+Q27+Q31+Q29</f>
        <v>87669.4</v>
      </c>
      <c r="R19" s="22">
        <f>R21+R23+R25+R27+R31+R29</f>
        <v>23927.5</v>
      </c>
      <c r="S19" s="22">
        <f>S21+S23+S25+S27+S31+S29</f>
        <v>17985.1</v>
      </c>
      <c r="T19" s="22">
        <f>T21+T23+T25+T27+T31+T29</f>
        <v>27002.8</v>
      </c>
      <c r="U19" s="22">
        <f>U21+U23+U25+U27+U31+U29</f>
        <v>68915.4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9.7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60</v>
      </c>
      <c r="B23" s="26" t="s">
        <v>61</v>
      </c>
      <c r="C23" s="22">
        <f>C24</f>
        <v>72494.20000000001</v>
      </c>
      <c r="D23" s="22">
        <f>D24</f>
        <v>72494.20000000001</v>
      </c>
      <c r="E23" s="22">
        <f>E24</f>
        <v>2815.4</v>
      </c>
      <c r="F23" s="22">
        <f>F24</f>
        <v>5204.3</v>
      </c>
      <c r="G23" s="22">
        <f>G24</f>
        <v>6857.5</v>
      </c>
      <c r="H23" s="22">
        <f>H24</f>
        <v>14877.2</v>
      </c>
      <c r="I23" s="22">
        <f>I24</f>
        <v>14373.1</v>
      </c>
      <c r="J23" s="22">
        <f>J24</f>
        <v>4500</v>
      </c>
      <c r="K23" s="22">
        <f>K24</f>
        <v>4500</v>
      </c>
      <c r="L23" s="22">
        <f>L24</f>
        <v>23373.1</v>
      </c>
      <c r="M23" s="22">
        <f>M24</f>
        <v>4500</v>
      </c>
      <c r="N23" s="22">
        <f>N24</f>
        <v>5000</v>
      </c>
      <c r="O23" s="22">
        <f>O24</f>
        <v>5000</v>
      </c>
      <c r="P23" s="22">
        <f>P24</f>
        <v>0</v>
      </c>
      <c r="Q23" s="22">
        <f>Q24</f>
        <v>14500</v>
      </c>
      <c r="R23" s="22">
        <f>R24</f>
        <v>4747</v>
      </c>
      <c r="S23" s="22">
        <f>S24</f>
        <v>4500</v>
      </c>
      <c r="T23" s="22">
        <f>T24</f>
        <v>10496.9</v>
      </c>
      <c r="U23" s="22">
        <f>U24</f>
        <v>19743.9</v>
      </c>
      <c r="V23" s="8"/>
      <c r="W23" s="4"/>
    </row>
    <row r="24" spans="1:23" ht="30">
      <c r="A24" s="25" t="s">
        <v>52</v>
      </c>
      <c r="B24" s="26"/>
      <c r="C24" s="23">
        <f>D24</f>
        <v>72494.20000000001</v>
      </c>
      <c r="D24" s="23">
        <f>H24+L24+Q24+U24</f>
        <v>72494.20000000001</v>
      </c>
      <c r="E24" s="23">
        <v>2815.4</v>
      </c>
      <c r="F24" s="23">
        <v>5204.3</v>
      </c>
      <c r="G24" s="23">
        <v>6857.5</v>
      </c>
      <c r="H24" s="23">
        <f>E24+F24+G24</f>
        <v>14877.2</v>
      </c>
      <c r="I24" s="23">
        <v>14373.1</v>
      </c>
      <c r="J24" s="23">
        <v>4500</v>
      </c>
      <c r="K24" s="23">
        <v>4500</v>
      </c>
      <c r="L24" s="23">
        <f>I24+J24+K24</f>
        <v>23373.1</v>
      </c>
      <c r="M24" s="23">
        <v>4500</v>
      </c>
      <c r="N24" s="23">
        <v>5000</v>
      </c>
      <c r="O24" s="23">
        <v>5000</v>
      </c>
      <c r="P24" s="23"/>
      <c r="Q24" s="23">
        <f>M24+N24+O24</f>
        <v>14500</v>
      </c>
      <c r="R24" s="23">
        <v>4747</v>
      </c>
      <c r="S24" s="23">
        <v>4500</v>
      </c>
      <c r="T24" s="23">
        <v>10496.9</v>
      </c>
      <c r="U24" s="23">
        <f>R24+S24+T24</f>
        <v>19743.9</v>
      </c>
      <c r="V24" s="8"/>
      <c r="W24" s="4"/>
    </row>
    <row r="25" spans="1:23" ht="69.75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6.25">
      <c r="A27" s="25" t="s">
        <v>64</v>
      </c>
      <c r="B27" s="26" t="s">
        <v>65</v>
      </c>
      <c r="C27" s="22">
        <f>C28</f>
        <v>3.6</v>
      </c>
      <c r="D27" s="22">
        <f>D28</f>
        <v>3.6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3.6</v>
      </c>
      <c r="U27" s="22">
        <f>U28</f>
        <v>3.6</v>
      </c>
      <c r="V27" s="8"/>
      <c r="W27" s="4"/>
    </row>
    <row r="28" spans="1:23" ht="29.25">
      <c r="A28" s="25" t="s">
        <v>52</v>
      </c>
      <c r="B28" s="26"/>
      <c r="C28" s="23">
        <f>D28</f>
        <v>3.6</v>
      </c>
      <c r="D28" s="23">
        <f>H28+L28+Q28+U28</f>
        <v>3.6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3.6</v>
      </c>
      <c r="U28" s="23">
        <f>R28+S28+T28</f>
        <v>3.6</v>
      </c>
      <c r="V28" s="8"/>
      <c r="W28" s="4"/>
    </row>
    <row r="29" spans="1:23" ht="29.25">
      <c r="A29" s="25" t="s">
        <v>66</v>
      </c>
      <c r="B29" s="26" t="s">
        <v>67</v>
      </c>
      <c r="C29" s="22">
        <f>C30</f>
        <v>2276.8</v>
      </c>
      <c r="D29" s="22">
        <f>D30</f>
        <v>2594.2</v>
      </c>
      <c r="E29" s="22">
        <f>E30</f>
        <v>25.1</v>
      </c>
      <c r="F29" s="22">
        <f>F30</f>
        <v>1448.3</v>
      </c>
      <c r="G29" s="22">
        <f>G30</f>
        <v>7.3</v>
      </c>
      <c r="H29" s="22">
        <f>H30</f>
        <v>1480.6999999999998</v>
      </c>
      <c r="I29" s="22">
        <f>I30</f>
        <v>-24.9</v>
      </c>
      <c r="J29" s="22">
        <f>J30</f>
        <v>0</v>
      </c>
      <c r="K29" s="22">
        <f>K30</f>
        <v>0</v>
      </c>
      <c r="L29" s="22">
        <f>L30</f>
        <v>-24.9</v>
      </c>
      <c r="M29" s="22">
        <f>M30</f>
        <v>569.2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569.2</v>
      </c>
      <c r="R29" s="22">
        <f>R30</f>
        <v>569.2</v>
      </c>
      <c r="S29" s="22">
        <f>S30</f>
        <v>0</v>
      </c>
      <c r="T29" s="22">
        <f>T30</f>
        <v>0</v>
      </c>
      <c r="U29" s="22">
        <f>U30</f>
        <v>569.2</v>
      </c>
      <c r="V29" s="8"/>
      <c r="W29" s="4"/>
    </row>
    <row r="30" spans="1:23" ht="30">
      <c r="A30" s="25" t="s">
        <v>52</v>
      </c>
      <c r="B30" s="26"/>
      <c r="C30" s="23">
        <v>2276.8</v>
      </c>
      <c r="D30" s="23">
        <f>H30+L30+Q30+U30</f>
        <v>2594.2</v>
      </c>
      <c r="E30" s="23">
        <v>25.1</v>
      </c>
      <c r="F30" s="23">
        <v>1448.3</v>
      </c>
      <c r="G30" s="23">
        <v>7.3</v>
      </c>
      <c r="H30" s="23">
        <f>E30+F30+G30</f>
        <v>1480.6999999999998</v>
      </c>
      <c r="I30" s="23">
        <v>-24.9</v>
      </c>
      <c r="J30" s="23">
        <v>0</v>
      </c>
      <c r="K30" s="23">
        <v>0</v>
      </c>
      <c r="L30" s="23">
        <f>I30+J30+K30</f>
        <v>-24.9</v>
      </c>
      <c r="M30" s="23">
        <v>569.2</v>
      </c>
      <c r="N30" s="23">
        <v>0</v>
      </c>
      <c r="O30" s="23">
        <v>0</v>
      </c>
      <c r="P30" s="23">
        <f>P32</f>
        <v>0</v>
      </c>
      <c r="Q30" s="23">
        <f>M30+N30+O30</f>
        <v>569.2</v>
      </c>
      <c r="R30" s="23">
        <v>569.2</v>
      </c>
      <c r="S30" s="23">
        <v>0</v>
      </c>
      <c r="T30" s="23">
        <v>0</v>
      </c>
      <c r="U30" s="23">
        <f>R30+S30+T30</f>
        <v>569.2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150169.1</v>
      </c>
      <c r="D31" s="22">
        <f>D32</f>
        <v>162192.2</v>
      </c>
      <c r="E31" s="22">
        <f>E32</f>
        <v>3184.5</v>
      </c>
      <c r="F31" s="22">
        <f>F32</f>
        <v>7244.5</v>
      </c>
      <c r="G31" s="22">
        <f>G32</f>
        <v>12629.4</v>
      </c>
      <c r="H31" s="22">
        <f>H32</f>
        <v>23058.4</v>
      </c>
      <c r="I31" s="22">
        <f>I32</f>
        <v>7025.8</v>
      </c>
      <c r="J31" s="22">
        <f>J32</f>
        <v>5204.6</v>
      </c>
      <c r="K31" s="22">
        <f>K32</f>
        <v>5704.5</v>
      </c>
      <c r="L31" s="22">
        <f>L32</f>
        <v>17934.9</v>
      </c>
      <c r="M31" s="22">
        <f>M32</f>
        <v>13036.3</v>
      </c>
      <c r="N31" s="22">
        <f>N32</f>
        <v>31797.2</v>
      </c>
      <c r="O31" s="22">
        <f>O32</f>
        <v>27766.7</v>
      </c>
      <c r="P31" s="22">
        <f>P32</f>
        <v>0</v>
      </c>
      <c r="Q31" s="22">
        <f>Q32</f>
        <v>72600.2</v>
      </c>
      <c r="R31" s="22">
        <f>R32</f>
        <v>18611.3</v>
      </c>
      <c r="S31" s="22">
        <f>S32</f>
        <v>13485.1</v>
      </c>
      <c r="T31" s="22">
        <f>T32</f>
        <v>16502.3</v>
      </c>
      <c r="U31" s="22">
        <f>U32</f>
        <v>48598.7</v>
      </c>
      <c r="V31" s="8"/>
      <c r="W31" s="4"/>
    </row>
    <row r="32" spans="1:23" ht="30">
      <c r="A32" s="25" t="s">
        <v>52</v>
      </c>
      <c r="B32" s="26"/>
      <c r="C32" s="23">
        <v>150169.1</v>
      </c>
      <c r="D32" s="23">
        <f>H32+L32+Q32+U32</f>
        <v>162192.2</v>
      </c>
      <c r="E32" s="23">
        <v>3184.5</v>
      </c>
      <c r="F32" s="23">
        <v>7244.5</v>
      </c>
      <c r="G32" s="23">
        <v>12629.4</v>
      </c>
      <c r="H32" s="23">
        <f>E32+F32+G32</f>
        <v>23058.4</v>
      </c>
      <c r="I32" s="23">
        <v>7025.8</v>
      </c>
      <c r="J32" s="23">
        <v>5204.6</v>
      </c>
      <c r="K32" s="23">
        <v>5704.5</v>
      </c>
      <c r="L32" s="23">
        <f>I32+J32+K32</f>
        <v>17934.9</v>
      </c>
      <c r="M32" s="29">
        <v>13036.3</v>
      </c>
      <c r="N32" s="23">
        <v>31797.2</v>
      </c>
      <c r="O32" s="23">
        <v>27766.7</v>
      </c>
      <c r="P32" s="23"/>
      <c r="Q32" s="23">
        <f>M32+N32+O32</f>
        <v>72600.2</v>
      </c>
      <c r="R32" s="23">
        <v>18611.3</v>
      </c>
      <c r="S32" s="23">
        <v>13485.1</v>
      </c>
      <c r="T32" s="23">
        <v>16502.3</v>
      </c>
      <c r="U32" s="23">
        <f>R32+S32+T32</f>
        <v>48598.7</v>
      </c>
      <c r="V32" s="8"/>
      <c r="W32" s="4"/>
    </row>
    <row r="33" spans="1:23" ht="29.25">
      <c r="A33" s="28" t="s">
        <v>70</v>
      </c>
      <c r="B33" s="19" t="s">
        <v>71</v>
      </c>
      <c r="C33" s="22">
        <f>C11-C19</f>
        <v>-7295.900000000023</v>
      </c>
      <c r="D33" s="22">
        <f>D11-D19</f>
        <v>-10625.20000000004</v>
      </c>
      <c r="E33" s="22">
        <f>E11-E19</f>
        <v>-3369.3</v>
      </c>
      <c r="F33" s="22">
        <f>F11-F19</f>
        <v>11495.600000000002</v>
      </c>
      <c r="G33" s="22">
        <f>G11-G19</f>
        <v>-2744</v>
      </c>
      <c r="H33" s="22">
        <f>H11-H19</f>
        <v>5382.299999999996</v>
      </c>
      <c r="I33" s="22">
        <f>I11-I19</f>
        <v>-13908.4</v>
      </c>
      <c r="J33" s="22">
        <f>J11-J19</f>
        <v>63</v>
      </c>
      <c r="K33" s="22">
        <f>K11-K19</f>
        <v>242.20000000000073</v>
      </c>
      <c r="L33" s="22">
        <f>L11-L19</f>
        <v>-13603.199999999997</v>
      </c>
      <c r="M33" s="22">
        <f>M11-M19</f>
        <v>321.2000000000007</v>
      </c>
      <c r="N33" s="22">
        <f>N11-N19</f>
        <v>2958.100000000006</v>
      </c>
      <c r="O33" s="22">
        <f>O11-O19</f>
        <v>644.3999999999978</v>
      </c>
      <c r="P33" s="22">
        <f>P11-P19</f>
        <v>0</v>
      </c>
      <c r="Q33" s="22">
        <f>Q11-Q19</f>
        <v>3923.7000000000116</v>
      </c>
      <c r="R33" s="22">
        <f>R11-R19</f>
        <v>461</v>
      </c>
      <c r="S33" s="22">
        <f>S11-S19</f>
        <v>-9.69999999999709</v>
      </c>
      <c r="T33" s="22">
        <f>T11-T19</f>
        <v>-6779.299999999999</v>
      </c>
      <c r="U33" s="22">
        <f>U11-U19</f>
        <v>-6327.999999999993</v>
      </c>
      <c r="V33" s="8"/>
      <c r="W33" s="4"/>
    </row>
    <row r="34" spans="1:23" ht="42.75">
      <c r="A34" s="28" t="s">
        <v>72</v>
      </c>
      <c r="B34" s="19" t="s">
        <v>73</v>
      </c>
      <c r="C34" s="22">
        <f>-C33</f>
        <v>7295.900000000023</v>
      </c>
      <c r="D34" s="22">
        <f>-D33</f>
        <v>10625.20000000004</v>
      </c>
      <c r="E34" s="22">
        <f>-E33</f>
        <v>3369.3</v>
      </c>
      <c r="F34" s="22">
        <f>-F33</f>
        <v>-11495.600000000002</v>
      </c>
      <c r="G34" s="22">
        <f>-G33</f>
        <v>2744</v>
      </c>
      <c r="H34" s="22">
        <f>-H33</f>
        <v>-5382.299999999996</v>
      </c>
      <c r="I34" s="22">
        <f>-I33</f>
        <v>13908.4</v>
      </c>
      <c r="J34" s="22">
        <f>-J33</f>
        <v>-63</v>
      </c>
      <c r="K34" s="22">
        <f>-K33</f>
        <v>-242.20000000000073</v>
      </c>
      <c r="L34" s="22">
        <f>-L33</f>
        <v>13603.199999999997</v>
      </c>
      <c r="M34" s="22">
        <f>-M33</f>
        <v>-321.2000000000007</v>
      </c>
      <c r="N34" s="22">
        <f>-N33</f>
        <v>-2958.100000000006</v>
      </c>
      <c r="O34" s="22">
        <f>-O33</f>
        <v>-644.3999999999978</v>
      </c>
      <c r="P34" s="22">
        <f>-P33</f>
        <v>0</v>
      </c>
      <c r="Q34" s="22">
        <f>-Q33</f>
        <v>-3923.7000000000116</v>
      </c>
      <c r="R34" s="22">
        <f>-R33</f>
        <v>-461</v>
      </c>
      <c r="S34" s="22">
        <f>-S33</f>
        <v>9.69999999999709</v>
      </c>
      <c r="T34" s="22">
        <f>-T33</f>
        <v>6779.299999999999</v>
      </c>
      <c r="U34" s="22">
        <f>-U33</f>
        <v>6327.999999999993</v>
      </c>
      <c r="V34" s="8"/>
      <c r="W34" s="4"/>
    </row>
    <row r="35" spans="1:23" ht="29.25">
      <c r="A35" s="25" t="s">
        <v>52</v>
      </c>
      <c r="B35" s="19"/>
      <c r="C35" s="23">
        <f>-(C14+C17-(C22+C24+C26+C28+C32+C30))</f>
        <v>141882.80000000002</v>
      </c>
      <c r="D35" s="23">
        <f>-(D14+D17-(D22+D24+D26+D28+D32+D30))</f>
        <v>154223.30000000005</v>
      </c>
      <c r="E35" s="23">
        <f>-(E14+E17-(E22+E24+E26+E28+E32+E30))</f>
        <v>8756.9</v>
      </c>
      <c r="F35" s="23">
        <f>-(F14+F17-(F22+F24+F26+F28+F32+F30))</f>
        <v>8273.599999999999</v>
      </c>
      <c r="G35" s="23">
        <f>-(G14+G17-(G22+G24+G26+G28+G32+G30))</f>
        <v>16756.9</v>
      </c>
      <c r="H35" s="23">
        <f>-(H14+H17-(H22+H24+H26+H28+H32+H30))</f>
        <v>33787.4</v>
      </c>
      <c r="I35" s="23">
        <f>-(I14+I17-(I22+I24+I26+I28+I32+I30))</f>
        <v>18957.9</v>
      </c>
      <c r="J35" s="23">
        <f>-(J14+J17-(J22+J24+J26+J28+J32+J30))</f>
        <v>7676</v>
      </c>
      <c r="K35" s="23">
        <f>-(K14+K17-(K22+K24+K26+K28+K32+K30))</f>
        <v>7822.9</v>
      </c>
      <c r="L35" s="23">
        <f>-(L14+L17-(L22+L24+L26+L28+L32+L30))</f>
        <v>34456.8</v>
      </c>
      <c r="M35" s="23">
        <f>-(M14+M17-(M22+M24+M26+M28+M32+M30))</f>
        <v>11076.9</v>
      </c>
      <c r="N35" s="23">
        <f>-(N14+N17-(N22+N24+N26+N28+N32+N30))</f>
        <v>8364.999999999996</v>
      </c>
      <c r="O35" s="23">
        <f>-(O14+O17-(O22+O24+O26+O28+O32+O30))</f>
        <v>10385.100000000002</v>
      </c>
      <c r="P35" s="23">
        <f>-(P14+P17-(P22+P24+P26+P28+P32))</f>
        <v>0</v>
      </c>
      <c r="Q35" s="23">
        <f>-(Q14+Q17-(Q22+Q24+Q26+Q28+Q32+Q30))</f>
        <v>29826.999999999993</v>
      </c>
      <c r="R35" s="23">
        <f>-(R14+R17-(R22+R24+R26+R28+R32+R30))</f>
        <v>21490.9</v>
      </c>
      <c r="S35" s="23">
        <f>-(S14+S17-(S22+S24+S26+S28+S32+S30))</f>
        <v>15248.499999999998</v>
      </c>
      <c r="T35" s="23">
        <f>-(T14+T17-(T22+T24+T26+T28+T32+T30))</f>
        <v>19412.699999999997</v>
      </c>
      <c r="U35" s="23">
        <f>-(U14+U17-(U22+U24+U26+U28+U32+U30))</f>
        <v>56152.09999999999</v>
      </c>
      <c r="V35" s="8"/>
      <c r="W35" s="4"/>
    </row>
    <row r="36" spans="1:23" ht="42.75">
      <c r="A36" s="25" t="s">
        <v>53</v>
      </c>
      <c r="B36" s="19"/>
      <c r="C36" s="23">
        <f>-(C15+C18-(0))</f>
        <v>-134586.90000000002</v>
      </c>
      <c r="D36" s="23">
        <f>-(D15+D18-(0))</f>
        <v>-143598.1</v>
      </c>
      <c r="E36" s="23">
        <f>-(E15+E18-(0))</f>
        <v>-5387.6</v>
      </c>
      <c r="F36" s="23">
        <f>-(F15+F18-(0))</f>
        <v>-19769.2</v>
      </c>
      <c r="G36" s="23">
        <f>-(G15+G18-(0))</f>
        <v>-14012.9</v>
      </c>
      <c r="H36" s="23">
        <f>-(H15+H18-(0))</f>
        <v>-39169.7</v>
      </c>
      <c r="I36" s="23">
        <f>-(I15+I18-(0))</f>
        <v>-5049.5</v>
      </c>
      <c r="J36" s="23">
        <f>-(J15+J18-(0))</f>
        <v>-7739</v>
      </c>
      <c r="K36" s="23">
        <f>-(K15+K18-(0))</f>
        <v>-8065.1</v>
      </c>
      <c r="L36" s="23">
        <f>-(L15+L18-(0))</f>
        <v>-20853.6</v>
      </c>
      <c r="M36" s="23">
        <f>-(M15+M18-(0))</f>
        <v>-11398.1</v>
      </c>
      <c r="N36" s="23">
        <f>-(N15+N18-(0))</f>
        <v>-11323.1</v>
      </c>
      <c r="O36" s="23">
        <f>-(O15+O18-(0))</f>
        <v>-11029.5</v>
      </c>
      <c r="P36" s="23">
        <f>-(P15+P18-(0))</f>
        <v>0</v>
      </c>
      <c r="Q36" s="23">
        <f>-(Q15+Q18-(0))</f>
        <v>-33750.7</v>
      </c>
      <c r="R36" s="23">
        <f>-(R15+R18-(0))</f>
        <v>-21951.9</v>
      </c>
      <c r="S36" s="23">
        <f>-(S15+S18-(0))</f>
        <v>-15238.8</v>
      </c>
      <c r="T36" s="23">
        <f>-(T15+T18-(0))</f>
        <v>-12633.4</v>
      </c>
      <c r="U36" s="23">
        <f>-(U15+U18-(0))</f>
        <v>-49824.100000000006</v>
      </c>
      <c r="V36" s="8"/>
      <c r="W36" s="4"/>
    </row>
    <row r="37" spans="1:23" ht="56.25">
      <c r="A37" s="28" t="s">
        <v>74</v>
      </c>
      <c r="B37" s="19" t="s">
        <v>75</v>
      </c>
      <c r="C37" s="22">
        <f>-C11+C41</f>
        <v>-217647.8</v>
      </c>
      <c r="D37" s="22">
        <f>-D11+D41</f>
        <v>-226659</v>
      </c>
      <c r="E37" s="22">
        <f>-E11+E41</f>
        <v>-2655.7</v>
      </c>
      <c r="F37" s="22">
        <f>-F11+F41</f>
        <v>-25392.7</v>
      </c>
      <c r="G37" s="22">
        <f>-G11+G41</f>
        <v>-16750.2</v>
      </c>
      <c r="H37" s="22">
        <f>-H11+H41</f>
        <v>-44798.6</v>
      </c>
      <c r="I37" s="22">
        <f>-I11+I41</f>
        <v>-7465.6</v>
      </c>
      <c r="J37" s="22">
        <f>-J11+J41</f>
        <v>-9767.6</v>
      </c>
      <c r="K37" s="22">
        <f>-K11+K41</f>
        <v>-10446.7</v>
      </c>
      <c r="L37" s="22">
        <f>-L11+L41</f>
        <v>-27679.9</v>
      </c>
      <c r="M37" s="22">
        <f>-M11+M41</f>
        <v>-18426.7</v>
      </c>
      <c r="N37" s="22">
        <f>-N11+N41</f>
        <v>-39755.3</v>
      </c>
      <c r="O37" s="22">
        <f>-O11+O41</f>
        <v>-33411.1</v>
      </c>
      <c r="P37" s="22">
        <f>-P11</f>
        <v>0</v>
      </c>
      <c r="Q37" s="22">
        <f>-Q11+Q41</f>
        <v>-91593.1</v>
      </c>
      <c r="R37" s="22">
        <f>-R11+R41</f>
        <v>-24388.5</v>
      </c>
      <c r="S37" s="22">
        <f>-S11+S41</f>
        <v>-17975.4</v>
      </c>
      <c r="T37" s="22">
        <f>-T11+T41</f>
        <v>-20223.5</v>
      </c>
      <c r="U37" s="22">
        <f>-U11+U41</f>
        <v>-62587.4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2.75">
      <c r="A39" s="25" t="s">
        <v>53</v>
      </c>
      <c r="B39" s="19"/>
      <c r="C39" s="23">
        <f aca="true" t="shared" si="11" ref="C39:C43">D39</f>
        <v>-143598.1</v>
      </c>
      <c r="D39" s="23">
        <f>-(D15+D18)</f>
        <v>-143598.1</v>
      </c>
      <c r="E39" s="23">
        <f>-(E15+E18)</f>
        <v>-5387.6</v>
      </c>
      <c r="F39" s="23">
        <f>-(F15+F18)</f>
        <v>-19769.2</v>
      </c>
      <c r="G39" s="23">
        <f>-(G15+G18)</f>
        <v>-14012.9</v>
      </c>
      <c r="H39" s="23">
        <f>-(H15+H18)</f>
        <v>-39169.7</v>
      </c>
      <c r="I39" s="23">
        <f>-(I15+I18)</f>
        <v>-5049.5</v>
      </c>
      <c r="J39" s="23">
        <f>-(J15+J18)</f>
        <v>-7739</v>
      </c>
      <c r="K39" s="23">
        <f>-(K15+K18)-2000</f>
        <v>-10065.1</v>
      </c>
      <c r="L39" s="23">
        <f>-(L15+L18)</f>
        <v>-20853.6</v>
      </c>
      <c r="M39" s="23">
        <f>-(M15+M18)</f>
        <v>-11398.1</v>
      </c>
      <c r="N39" s="23">
        <f>-(N15+N18)</f>
        <v>-11323.1</v>
      </c>
      <c r="O39" s="23">
        <f>-(O15+O18)</f>
        <v>-11029.5</v>
      </c>
      <c r="P39" s="23">
        <f>-(P15+P17)</f>
        <v>0</v>
      </c>
      <c r="Q39" s="23">
        <f>-(Q15+Q18)</f>
        <v>-33750.7</v>
      </c>
      <c r="R39" s="23">
        <f>-(R15+R18)</f>
        <v>-21951.9</v>
      </c>
      <c r="S39" s="23">
        <f>-(S15+S18)</f>
        <v>-15238.8</v>
      </c>
      <c r="T39" s="23">
        <f>-(T15+T18)</f>
        <v>-12633.4</v>
      </c>
      <c r="U39" s="23">
        <f>-(U15+U18)</f>
        <v>-49824.100000000006</v>
      </c>
      <c r="V39" s="8"/>
      <c r="W39" s="4"/>
    </row>
    <row r="40" spans="1:23" ht="29.25">
      <c r="A40" s="25" t="s">
        <v>52</v>
      </c>
      <c r="B40" s="19"/>
      <c r="C40" s="23">
        <f t="shared" si="11"/>
        <v>-83060.9</v>
      </c>
      <c r="D40" s="23">
        <f>-(D14+D17)</f>
        <v>-83060.9</v>
      </c>
      <c r="E40" s="23">
        <f>-(E14+E17)</f>
        <v>2731.8999999999996</v>
      </c>
      <c r="F40" s="23">
        <f>-(F14+F17)</f>
        <v>-5623.5</v>
      </c>
      <c r="G40" s="23">
        <f>-(G14+G17)</f>
        <v>-2737.3</v>
      </c>
      <c r="H40" s="23">
        <f>-(H14+H17)</f>
        <v>-5628.9</v>
      </c>
      <c r="I40" s="23">
        <f>-(I14+I17)</f>
        <v>-2416.1</v>
      </c>
      <c r="J40" s="23">
        <f>-(J14+J17)</f>
        <v>-2028.6</v>
      </c>
      <c r="K40" s="23">
        <f>-(K14+K17)</f>
        <v>-2381.6</v>
      </c>
      <c r="L40" s="23">
        <f>-(L14+L17)</f>
        <v>-6826.299999999999</v>
      </c>
      <c r="M40" s="23">
        <f>-(M14+M17)</f>
        <v>-7028.6</v>
      </c>
      <c r="N40" s="23">
        <f>-(N14+N17)</f>
        <v>-28432.2</v>
      </c>
      <c r="O40" s="23">
        <f>-(O14+O17)</f>
        <v>-22381.6</v>
      </c>
      <c r="P40" s="23">
        <f>-(P14+P18)</f>
        <v>0</v>
      </c>
      <c r="Q40" s="23">
        <f>-(Q14+Q17)</f>
        <v>-57842.4</v>
      </c>
      <c r="R40" s="23">
        <f>-(R14+R17)</f>
        <v>-2436.6</v>
      </c>
      <c r="S40" s="23">
        <f>-(S14+S17)</f>
        <v>-2736.6</v>
      </c>
      <c r="T40" s="23">
        <f>-(T14+T17)</f>
        <v>-7590.1</v>
      </c>
      <c r="U40" s="23">
        <f>-(U14+U17)</f>
        <v>-12763.3</v>
      </c>
      <c r="V40" s="8"/>
      <c r="W40" s="4"/>
    </row>
    <row r="41" spans="1:23" ht="56.25">
      <c r="A41" s="25" t="s">
        <v>76</v>
      </c>
      <c r="B41" s="26" t="s">
        <v>77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9.75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9.2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9.75">
      <c r="A44" s="28" t="s">
        <v>82</v>
      </c>
      <c r="B44" s="19" t="s">
        <v>83</v>
      </c>
      <c r="C44" s="22">
        <f>C45+C47</f>
        <v>224943.7</v>
      </c>
      <c r="D44" s="22">
        <f>D45+D47</f>
        <v>237284.20000000004</v>
      </c>
      <c r="E44" s="22">
        <f>E45+E47</f>
        <v>6025</v>
      </c>
      <c r="F44" s="22">
        <f>F45+F47</f>
        <v>13897.099999999999</v>
      </c>
      <c r="G44" s="22">
        <f>G45+G47</f>
        <v>19494.2</v>
      </c>
      <c r="H44" s="22">
        <f>H45+H47</f>
        <v>39416.3</v>
      </c>
      <c r="I44" s="22">
        <f>I45+I47</f>
        <v>21374</v>
      </c>
      <c r="J44" s="22">
        <f>J45+J47</f>
        <v>9704.6</v>
      </c>
      <c r="K44" s="22">
        <f>K45+K47</f>
        <v>10204.5</v>
      </c>
      <c r="L44" s="22">
        <f>L45+L47</f>
        <v>41283.1</v>
      </c>
      <c r="M44" s="22">
        <f>M45+M47</f>
        <v>18105.5</v>
      </c>
      <c r="N44" s="22">
        <f>N45+N47</f>
        <v>36797.2</v>
      </c>
      <c r="O44" s="22">
        <f>O45+O47</f>
        <v>32766.7</v>
      </c>
      <c r="P44" s="22">
        <f>P45</f>
        <v>0</v>
      </c>
      <c r="Q44" s="22">
        <f>Q45+Q47</f>
        <v>87669.4</v>
      </c>
      <c r="R44" s="22">
        <f>R45+R47</f>
        <v>23927.5</v>
      </c>
      <c r="S44" s="22">
        <f>S45+S47</f>
        <v>17985.1</v>
      </c>
      <c r="T44" s="22">
        <f>T45+T47</f>
        <v>27002.8</v>
      </c>
      <c r="U44" s="22">
        <f>U45+U47</f>
        <v>68915.4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9.25">
      <c r="A45" s="25" t="s">
        <v>52</v>
      </c>
      <c r="B45" s="19"/>
      <c r="C45" s="23">
        <f>C22+C24+C26+C28+C32+C30</f>
        <v>224943.7</v>
      </c>
      <c r="D45" s="23">
        <f>D22+D24+D26+D28+D32+D30</f>
        <v>237284.20000000004</v>
      </c>
      <c r="E45" s="23">
        <f>E22+E24+E26+E28+E32+E30</f>
        <v>6025</v>
      </c>
      <c r="F45" s="23">
        <f>F22+F24+F26+F28+F32+F30</f>
        <v>13897.099999999999</v>
      </c>
      <c r="G45" s="23">
        <f>G22+G24+G26+G28+G32+G30</f>
        <v>19494.2</v>
      </c>
      <c r="H45" s="23">
        <f>H22+H24+H26+H28+H32+H30</f>
        <v>39416.3</v>
      </c>
      <c r="I45" s="23">
        <f>I22+I24+I26+I28+I32+I30</f>
        <v>21374</v>
      </c>
      <c r="J45" s="23">
        <f>J22+J24+J26+J28+J32+J30</f>
        <v>9704.6</v>
      </c>
      <c r="K45" s="23">
        <f>K22+K24+K26+K28+K32+K30</f>
        <v>10204.5</v>
      </c>
      <c r="L45" s="23">
        <f>L22+L24+L26+L28+L32+L30</f>
        <v>41283.1</v>
      </c>
      <c r="M45" s="23">
        <f>M22+M24+M26+M28+M32+M30</f>
        <v>18105.5</v>
      </c>
      <c r="N45" s="23">
        <f>N22+N24+N26+N28+N32+N30</f>
        <v>36797.2</v>
      </c>
      <c r="O45" s="23">
        <f>O22+O24+O26+O28+O32+O30</f>
        <v>32766.7</v>
      </c>
      <c r="P45" s="23">
        <f>P22+P24+P26+P28+P32+P30</f>
        <v>0</v>
      </c>
      <c r="Q45" s="23">
        <f>Q22+Q24+Q26+Q28+Q32+Q30</f>
        <v>87669.4</v>
      </c>
      <c r="R45" s="23">
        <f>R22+R24+R26+R28+R32+R30</f>
        <v>23927.5</v>
      </c>
      <c r="S45" s="23">
        <f>S22+S24+S26+S28+S32+S30</f>
        <v>17985.1</v>
      </c>
      <c r="T45" s="23">
        <f>T22+T24+T26+T28+T32+T30</f>
        <v>27002.8</v>
      </c>
      <c r="U45" s="23">
        <f>U22+U24+U26+U28+U32+U30</f>
        <v>68915.4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2.75">
      <c r="A47" s="21" t="s">
        <v>84</v>
      </c>
      <c r="B47" s="26" t="s">
        <v>85</v>
      </c>
      <c r="C47" s="23">
        <f aca="true" t="shared" si="12" ref="C47:C48">D47</f>
        <v>0</v>
      </c>
      <c r="D47" s="22">
        <f aca="true" t="shared" si="13" ref="D47:D48">H47+L47+Q47+U47</f>
        <v>0</v>
      </c>
      <c r="E47" s="27"/>
      <c r="F47" s="27"/>
      <c r="G47" s="27"/>
      <c r="H47" s="22">
        <f aca="true" t="shared" si="14" ref="H47:H48">E47+F47+G47</f>
        <v>0</v>
      </c>
      <c r="I47" s="23"/>
      <c r="J47" s="23"/>
      <c r="K47" s="23"/>
      <c r="L47" s="22">
        <f aca="true" t="shared" si="15" ref="L47:L48">I47+K47+J47</f>
        <v>0</v>
      </c>
      <c r="M47" s="23"/>
      <c r="N47" s="23"/>
      <c r="O47" s="23"/>
      <c r="P47" s="23"/>
      <c r="Q47" s="22">
        <f aca="true" t="shared" si="16" ref="Q47:Q48">M47+N47+O47</f>
        <v>0</v>
      </c>
      <c r="R47" s="23"/>
      <c r="S47" s="23"/>
      <c r="T47" s="23"/>
      <c r="U47" s="22">
        <f aca="true" t="shared" si="17" ref="U47:U48">R47+S47+T47</f>
        <v>0</v>
      </c>
      <c r="V47" s="8"/>
      <c r="W47" s="4"/>
    </row>
    <row r="48" spans="1:23" ht="30">
      <c r="A48" s="21" t="s">
        <v>86</v>
      </c>
      <c r="B48" s="26"/>
      <c r="C48" s="23">
        <f t="shared" si="12"/>
        <v>0</v>
      </c>
      <c r="D48" s="22">
        <f t="shared" si="13"/>
        <v>0</v>
      </c>
      <c r="E48" s="27"/>
      <c r="F48" s="27"/>
      <c r="G48" s="27"/>
      <c r="H48" s="22">
        <f t="shared" si="14"/>
        <v>0</v>
      </c>
      <c r="I48" s="23"/>
      <c r="J48" s="23"/>
      <c r="K48" s="23"/>
      <c r="L48" s="22">
        <f t="shared" si="15"/>
        <v>0</v>
      </c>
      <c r="M48" s="23"/>
      <c r="N48" s="23"/>
      <c r="O48" s="23"/>
      <c r="P48" s="23"/>
      <c r="Q48" s="22">
        <f t="shared" si="16"/>
        <v>0</v>
      </c>
      <c r="R48" s="23"/>
      <c r="S48" s="23"/>
      <c r="T48" s="23"/>
      <c r="U48" s="22">
        <f t="shared" si="17"/>
        <v>0</v>
      </c>
      <c r="V48" s="8"/>
      <c r="W48" s="4"/>
    </row>
    <row r="49" spans="1:23" ht="96">
      <c r="A49" s="18" t="s">
        <v>87</v>
      </c>
      <c r="B49" s="19" t="s">
        <v>88</v>
      </c>
      <c r="C49" s="23">
        <f>-C33</f>
        <v>7295.900000000023</v>
      </c>
      <c r="D49" s="23">
        <f>-D33</f>
        <v>10625.20000000004</v>
      </c>
      <c r="E49" s="23">
        <f>-E33</f>
        <v>3369.3</v>
      </c>
      <c r="F49" s="23">
        <f>-F33</f>
        <v>-11495.600000000002</v>
      </c>
      <c r="G49" s="23">
        <f>-G33</f>
        <v>2744</v>
      </c>
      <c r="H49" s="23">
        <f>-H33</f>
        <v>-5382.299999999996</v>
      </c>
      <c r="I49" s="23">
        <f>-I33</f>
        <v>13908.4</v>
      </c>
      <c r="J49" s="23">
        <f>-J33</f>
        <v>-63</v>
      </c>
      <c r="K49" s="23">
        <f>-K33</f>
        <v>-242.20000000000073</v>
      </c>
      <c r="L49" s="23">
        <f>-L33</f>
        <v>13603.199999999997</v>
      </c>
      <c r="M49" s="23">
        <f>-M33</f>
        <v>-321.2000000000007</v>
      </c>
      <c r="N49" s="23">
        <f>-N33</f>
        <v>-2958.100000000006</v>
      </c>
      <c r="O49" s="23">
        <f>-O33</f>
        <v>-644.3999999999978</v>
      </c>
      <c r="P49" s="23">
        <f>-P33</f>
        <v>0</v>
      </c>
      <c r="Q49" s="23">
        <f>-Q33</f>
        <v>-3923.7000000000116</v>
      </c>
      <c r="R49" s="23">
        <f>-R33</f>
        <v>-461</v>
      </c>
      <c r="S49" s="23">
        <f>-S33</f>
        <v>9.69999999999709</v>
      </c>
      <c r="T49" s="23">
        <f>-T33</f>
        <v>6779.299999999999</v>
      </c>
      <c r="U49" s="23">
        <f>-U33</f>
        <v>6327.999999999993</v>
      </c>
      <c r="V49" s="8"/>
      <c r="W49" s="4"/>
    </row>
    <row r="50" spans="1:23" ht="82.5">
      <c r="A50" s="35" t="s">
        <v>89</v>
      </c>
      <c r="B50" s="19" t="s">
        <v>90</v>
      </c>
      <c r="C50" s="23"/>
      <c r="D50" s="22"/>
      <c r="E50" s="23">
        <v>12768.2</v>
      </c>
      <c r="F50" s="23">
        <f>E51</f>
        <v>9398.900000000001</v>
      </c>
      <c r="G50" s="23">
        <f>F51</f>
        <v>20894.500000000007</v>
      </c>
      <c r="H50" s="23">
        <f>E50</f>
        <v>12768.2</v>
      </c>
      <c r="I50" s="23">
        <f>G51</f>
        <v>18150.50000000001</v>
      </c>
      <c r="J50" s="23">
        <f>I51</f>
        <v>4242.100000000013</v>
      </c>
      <c r="K50" s="23">
        <f>J51</f>
        <v>4305.100000000013</v>
      </c>
      <c r="L50" s="23">
        <f>I50</f>
        <v>18150.50000000001</v>
      </c>
      <c r="M50" s="23">
        <f>K51</f>
        <v>4547.300000000014</v>
      </c>
      <c r="N50" s="23">
        <f>M51</f>
        <v>4868.500000000015</v>
      </c>
      <c r="O50" s="23">
        <f>N51</f>
        <v>7826.60000000002</v>
      </c>
      <c r="P50" s="23">
        <f>O51</f>
        <v>8471.000000000018</v>
      </c>
      <c r="Q50" s="23">
        <f>M50</f>
        <v>4547.300000000014</v>
      </c>
      <c r="R50" s="23">
        <f>O51</f>
        <v>8471.000000000018</v>
      </c>
      <c r="S50" s="23">
        <f>R51</f>
        <v>8932.000000000015</v>
      </c>
      <c r="T50" s="23">
        <f>S51</f>
        <v>8922.300000000017</v>
      </c>
      <c r="U50" s="23">
        <f>R50</f>
        <v>8471.000000000018</v>
      </c>
      <c r="V50" s="8"/>
      <c r="W50" s="4"/>
    </row>
    <row r="51" spans="1:23" ht="82.5">
      <c r="A51" s="35" t="s">
        <v>91</v>
      </c>
      <c r="B51" s="19" t="s">
        <v>92</v>
      </c>
      <c r="C51" s="22"/>
      <c r="D51" s="22">
        <v>0</v>
      </c>
      <c r="E51" s="22">
        <f>E50+E11-E19-E47-E41</f>
        <v>9398.900000000001</v>
      </c>
      <c r="F51" s="22">
        <f>F50+F11-F19-F47-F41</f>
        <v>20894.500000000007</v>
      </c>
      <c r="G51" s="22">
        <f>G50+G11-G19-G47-G41</f>
        <v>18150.50000000001</v>
      </c>
      <c r="H51" s="22">
        <f>H50+H11-H19-H47-H41</f>
        <v>18150.5</v>
      </c>
      <c r="I51" s="22">
        <f>I50+I11-I19-I47-I41</f>
        <v>4242.100000000013</v>
      </c>
      <c r="J51" s="22">
        <f>J50+J11-J19-J47-J41</f>
        <v>4305.100000000013</v>
      </c>
      <c r="K51" s="22">
        <f>K50+K11-K19-K47-K41+K48</f>
        <v>4547.300000000014</v>
      </c>
      <c r="L51" s="22">
        <f>L50+L11-L19-L47-L41</f>
        <v>4547.30000000001</v>
      </c>
      <c r="M51" s="22">
        <f>M50+M11-M19-M47-M41</f>
        <v>4868.500000000015</v>
      </c>
      <c r="N51" s="22">
        <f>N50+N11-N19-N47-N41</f>
        <v>7826.60000000002</v>
      </c>
      <c r="O51" s="22">
        <f>O50+O11-O19-O47-O41</f>
        <v>8471.000000000018</v>
      </c>
      <c r="P51" s="22">
        <f>P50+P11-P19-P47</f>
        <v>8471.000000000018</v>
      </c>
      <c r="Q51" s="22">
        <f>Q50+Q11-Q19-Q47-Q41</f>
        <v>8471.00000000003</v>
      </c>
      <c r="R51" s="22">
        <f>R50+R11-R19-R47-R41</f>
        <v>8932.000000000015</v>
      </c>
      <c r="S51" s="22">
        <f>S50+S11-S19-S47-S41</f>
        <v>8922.300000000017</v>
      </c>
      <c r="T51" s="22">
        <f>T50+T11-T19-T47-T41</f>
        <v>2143.000000000018</v>
      </c>
      <c r="U51" s="22">
        <f>U50+U11-U19-U47-U41</f>
        <v>2143.000000000029</v>
      </c>
      <c r="V51" s="8"/>
      <c r="W51" s="4"/>
    </row>
    <row r="52" spans="1:23" ht="135.7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3369.2999999999993</v>
      </c>
      <c r="F52" s="23">
        <f>F50-F51</f>
        <v>-11495.600000000006</v>
      </c>
      <c r="G52" s="23">
        <f>G50-G51</f>
        <v>2743.9999999999964</v>
      </c>
      <c r="H52" s="23">
        <f>H50-H51</f>
        <v>-5382.299999999999</v>
      </c>
      <c r="I52" s="23">
        <f>I50-I51</f>
        <v>13908.399999999998</v>
      </c>
      <c r="J52" s="23">
        <f>J50-J51</f>
        <v>-63</v>
      </c>
      <c r="K52" s="23">
        <f>K50-K51</f>
        <v>-242.20000000000073</v>
      </c>
      <c r="L52" s="23">
        <f>L50-L51</f>
        <v>13603.2</v>
      </c>
      <c r="M52" s="23">
        <f>M50-M51</f>
        <v>-321.2000000000007</v>
      </c>
      <c r="N52" s="23">
        <f>N50-N51</f>
        <v>-2958.100000000006</v>
      </c>
      <c r="O52" s="23">
        <f>O50-O51</f>
        <v>-644.3999999999978</v>
      </c>
      <c r="P52" s="22">
        <f>P50-P51</f>
        <v>0</v>
      </c>
      <c r="Q52" s="23">
        <f>Q50-Q51</f>
        <v>-3923.7000000000153</v>
      </c>
      <c r="R52" s="23">
        <f>R50-R51</f>
        <v>-460.99999999999636</v>
      </c>
      <c r="S52" s="23">
        <f>S50-S51</f>
        <v>9.69999999999709</v>
      </c>
      <c r="T52" s="23">
        <f>T50-T51</f>
        <v>6779.299999999999</v>
      </c>
      <c r="U52" s="23">
        <f>U50-U51</f>
        <v>6327.999999999989</v>
      </c>
      <c r="V52" s="8"/>
      <c r="W52" s="4"/>
    </row>
    <row r="53" spans="1:23" ht="59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2024-04-04T05:11:50Z</dcterms:created>
  <dcterms:modified xsi:type="dcterms:W3CDTF">2024-04-04T05:12:26Z</dcterms:modified>
  <cp:category/>
  <cp:version/>
  <cp:contentType/>
  <cp:contentStatus/>
  <cp:revision>1</cp:revision>
</cp:coreProperties>
</file>