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<sst xmlns="http://schemas.openxmlformats.org/spreadsheetml/2006/main" count="191" uniqueCount="114">
  <si>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</si>
  <si>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</si>
  <si>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</si>
  <si>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</si>
  <si>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</si>
  <si>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</si>
  <si>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</si>
  <si>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</si>
  <si>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</si>
  <si>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</si>
  <si>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</si>
  <si>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</si>
  <si>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</si>
  <si>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</si>
  <si>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</si>
  <si>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</si>
  <si>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</si>
  <si>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</si>
  <si>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</si>
  <si>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</si>
  <si>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</si>
  <si>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</si>
  <si>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</si>
  <si>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</si>
  <si>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</si>
  <si>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</si>
  <si>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</si>
  <si>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</si>
  <si>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</si>
  <si>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</si>
  <si>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</si>
  <si>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</si>
  <si>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</si>
  <si>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</si>
  <si>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</si>
  <si>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</si>
  <si>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</si>
  <si>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</si>
  <si>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</si>
  <si>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</si>
  <si>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</si>
  <si>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</si>
  <si>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</si>
  <si>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</si>
  <si>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</si>
  <si>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</si>
  <si>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</si>
  <si>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</si>
  <si>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</si>
  <si>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</si>
  <si>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</si>
  <si>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</si>
  <si>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</si>
  <si>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</si>
  <si>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</si>
  <si>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</si>
  <si>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</si>
  <si>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</si>
  <si>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</si>
  <si>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</si>
  <si>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</si>
  <si>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</si>
  <si>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</si>
  <si>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</si>
  <si>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</si>
  <si>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</si>
  <si>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</si>
  <si>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</si>
  <si>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</si>
  <si>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</si>
  <si>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</si>
  <si>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</si>
  <si>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</si>
  <si>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</si>
  <si>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</si>
  <si>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</si>
  <si>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</si>
  <si>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</si>
  <si>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</si>
  <si>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</si>
  <si>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</si>
  <si>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</si>
  <si>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</si>
  <si>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</si>
  <si>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</si>
  <si>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</si>
  <si>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</si>
  <si>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</si>
  <si>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</si>
  <si>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</si>
  <si>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</si>
  <si>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</si>
  <si>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</si>
  <si>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</si>
  <si>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</si>
  <si>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</si>
  <si>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</si>
  <si>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</si>
  <si>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</si>
  <si>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</si>
  <si>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</si>
  <si>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</si>
  <si>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</si>
  <si>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</si>
  <si>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</si>
  <si>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</si>
  <si>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</si>
  <si>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</si>
  <si>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Заместитель главы администрации МО Юрьев-Польский   район ,начальник финансового управления</t>
  </si>
  <si>
    <t>С.Е.Захаров</t>
  </si>
  <si>
    <t>Заместитель начальника финансового управления,начальник бюджетного отдела</t>
  </si>
  <si>
    <t>И.В.Шлынова</t>
  </si>
  <si>
    <t>Кассовый план исполнения  бюджета муниципального образования Юрьев-Польский район  на 2018 год</t>
  </si>
  <si>
    <t>(по состоянию на "01" июня  2018г.)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</si>
</sst>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workbookViewId="0" topLeftCell="A5">
      <selection activeCell="H97" sqref="H9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625" style="0" customWidth="1"/>
    <col min="4" max="4" width="8.87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59"/>
      <c r="O3" s="60"/>
      <c r="P3" s="24"/>
      <c r="Q3" s="24"/>
      <c r="R3" s="24"/>
      <c r="S3" s="24"/>
    </row>
    <row r="4" spans="13:19" ht="13.5" customHeight="1">
      <c r="M4" s="24"/>
      <c r="N4" s="59" t="s">
        <v>92</v>
      </c>
      <c r="O4" s="60"/>
      <c r="P4" s="60"/>
      <c r="Q4" s="60"/>
      <c r="R4" s="60"/>
      <c r="S4" s="24"/>
    </row>
    <row r="5" spans="13:19" ht="15.75" customHeight="1">
      <c r="M5" s="24"/>
      <c r="N5" s="61" t="s">
        <v>93</v>
      </c>
      <c r="O5" s="62"/>
      <c r="P5" s="62"/>
      <c r="Q5" s="62"/>
      <c r="R5" s="62"/>
      <c r="S5" s="24"/>
    </row>
    <row r="6" spans="13:19" ht="12.75" hidden="1">
      <c r="M6" s="24"/>
      <c r="N6" s="62"/>
      <c r="O6" s="62"/>
      <c r="P6" s="62"/>
      <c r="Q6" s="62"/>
      <c r="R6" s="62"/>
      <c r="S6" s="24"/>
    </row>
    <row r="7" spans="13:19" ht="12.75" hidden="1">
      <c r="M7" s="24"/>
      <c r="N7" s="62"/>
      <c r="O7" s="62"/>
      <c r="P7" s="62"/>
      <c r="Q7" s="62"/>
      <c r="R7" s="62"/>
      <c r="S7" s="24"/>
    </row>
    <row r="8" spans="13:19" ht="12.75" hidden="1">
      <c r="M8" s="24"/>
      <c r="N8" s="62"/>
      <c r="O8" s="62"/>
      <c r="P8" s="62"/>
      <c r="Q8" s="62"/>
      <c r="R8" s="62"/>
      <c r="S8" s="24"/>
    </row>
    <row r="9" spans="13:19" ht="42" customHeight="1">
      <c r="M9" s="24"/>
      <c r="N9" s="62"/>
      <c r="O9" s="62"/>
      <c r="P9" s="62"/>
      <c r="Q9" s="62"/>
      <c r="R9" s="62"/>
      <c r="S9" s="24"/>
    </row>
    <row r="10" spans="1:22" ht="66.75" customHeight="1">
      <c r="A10" s="1"/>
      <c r="B10" s="1"/>
      <c r="C10" s="1"/>
      <c r="D10" s="21" t="s">
        <v>112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113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41.25" customHeight="1">
      <c r="A12" s="1" t="s">
        <v>0</v>
      </c>
      <c r="B12" s="1"/>
      <c r="C12" s="1"/>
      <c r="D12" s="2" t="s">
        <v>85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90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80</v>
      </c>
      <c r="B21" s="14" t="s">
        <v>50</v>
      </c>
      <c r="C21" s="15">
        <f>C23+C29</f>
        <v>827430</v>
      </c>
      <c r="D21" s="15">
        <f>D23+D29</f>
        <v>827430.3999999999</v>
      </c>
      <c r="E21" s="15">
        <f aca="true" t="shared" si="0" ref="E21:U21">E23+E29</f>
        <v>74110.45999999999</v>
      </c>
      <c r="F21" s="15">
        <f t="shared" si="0"/>
        <v>53208.05</v>
      </c>
      <c r="G21" s="15">
        <f t="shared" si="0"/>
        <v>60869.3</v>
      </c>
      <c r="H21" s="15">
        <f t="shared" si="0"/>
        <v>188187.81</v>
      </c>
      <c r="I21" s="15">
        <f>I23+I29</f>
        <v>128792.7</v>
      </c>
      <c r="J21" s="15">
        <f t="shared" si="0"/>
        <v>62399.7</v>
      </c>
      <c r="K21" s="15">
        <f t="shared" si="0"/>
        <v>145862.4</v>
      </c>
      <c r="L21" s="15">
        <f t="shared" si="0"/>
        <v>337054.8</v>
      </c>
      <c r="M21" s="15">
        <f t="shared" si="0"/>
        <v>51758.899999999994</v>
      </c>
      <c r="N21" s="15">
        <f t="shared" si="0"/>
        <v>44889.8</v>
      </c>
      <c r="O21" s="15">
        <f t="shared" si="0"/>
        <v>52443.399999999994</v>
      </c>
      <c r="P21" s="15">
        <f t="shared" si="0"/>
        <v>674334.71</v>
      </c>
      <c r="Q21" s="15">
        <f t="shared" si="0"/>
        <v>149092.09999999998</v>
      </c>
      <c r="R21" s="15">
        <f t="shared" si="0"/>
        <v>57592.100000000006</v>
      </c>
      <c r="S21" s="15">
        <f t="shared" si="0"/>
        <v>43888.8</v>
      </c>
      <c r="T21" s="15">
        <f t="shared" si="0"/>
        <v>51614.79</v>
      </c>
      <c r="U21" s="15">
        <f t="shared" si="0"/>
        <v>153095.69</v>
      </c>
      <c r="V21" s="37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82</v>
      </c>
      <c r="B23" s="44" t="s">
        <v>55</v>
      </c>
      <c r="C23" s="50">
        <f>C24+C25+C26+C27</f>
        <v>212559</v>
      </c>
      <c r="D23" s="50">
        <f aca="true" t="shared" si="1" ref="D23:D33">H23+L23+Q23+U23</f>
        <v>212559</v>
      </c>
      <c r="E23" s="50">
        <f>E24+E25+E26+E27</f>
        <v>13817.21</v>
      </c>
      <c r="F23" s="50">
        <f>F24+F25+F26+F27</f>
        <v>14304.300000000001</v>
      </c>
      <c r="G23" s="50">
        <f>G24+G25+G26+G27</f>
        <v>19263.4</v>
      </c>
      <c r="H23" s="50">
        <f aca="true" t="shared" si="2" ref="H23:H35">E23+F23+G23</f>
        <v>47384.91</v>
      </c>
      <c r="I23" s="50">
        <f>I24+I25+I26+I27</f>
        <v>22474.5</v>
      </c>
      <c r="J23" s="50">
        <f>J24+J25+J26+J27</f>
        <v>16102.3</v>
      </c>
      <c r="K23" s="50">
        <f>K24+K25+K26+K27</f>
        <v>10095.5</v>
      </c>
      <c r="L23" s="50">
        <f aca="true" t="shared" si="3" ref="L23:L35">I23+J23+K23</f>
        <v>48672.3</v>
      </c>
      <c r="M23" s="50">
        <f>M24+M25+M26+M27</f>
        <v>19061.3</v>
      </c>
      <c r="N23" s="50">
        <f>N24+N25+N26+N27</f>
        <v>14612.3</v>
      </c>
      <c r="O23" s="50">
        <f>O24+O25+O26+O27</f>
        <v>15265.2</v>
      </c>
      <c r="P23" s="50">
        <f>H23+L23+M23+N23+O23</f>
        <v>144996.01</v>
      </c>
      <c r="Q23" s="50">
        <f aca="true" t="shared" si="4" ref="Q23:Q35">M23+N23+O23</f>
        <v>48938.8</v>
      </c>
      <c r="R23" s="50">
        <f>R24+R25+R26+R27</f>
        <v>19932.3</v>
      </c>
      <c r="S23" s="50">
        <f>S24+S25+S26+S27</f>
        <v>16204.3</v>
      </c>
      <c r="T23" s="50">
        <f>T24+T25+T26+T27</f>
        <v>31426.39</v>
      </c>
      <c r="U23" s="50">
        <f aca="true" t="shared" si="5" ref="U23:U35">R23+S23+T23</f>
        <v>67562.98999999999</v>
      </c>
      <c r="V23" s="39"/>
    </row>
    <row r="24" spans="1:22" s="38" customFormat="1" ht="36" customHeight="1">
      <c r="A24" s="36" t="s">
        <v>86</v>
      </c>
      <c r="B24" s="43"/>
      <c r="C24" s="49">
        <v>181912</v>
      </c>
      <c r="D24" s="49">
        <f>H24+L24+Q24+U24</f>
        <v>181912</v>
      </c>
      <c r="E24" s="49">
        <v>11867.7</v>
      </c>
      <c r="F24" s="49">
        <v>12437.7</v>
      </c>
      <c r="G24" s="49">
        <v>15399.7</v>
      </c>
      <c r="H24" s="50">
        <f t="shared" si="2"/>
        <v>39705.100000000006</v>
      </c>
      <c r="I24" s="49">
        <v>17702.6</v>
      </c>
      <c r="J24" s="49">
        <v>14032</v>
      </c>
      <c r="K24" s="49">
        <v>8892.3</v>
      </c>
      <c r="L24" s="50">
        <f t="shared" si="3"/>
        <v>40626.899999999994</v>
      </c>
      <c r="M24" s="49">
        <v>16684</v>
      </c>
      <c r="N24" s="49">
        <v>12158</v>
      </c>
      <c r="O24" s="49">
        <v>12658</v>
      </c>
      <c r="P24" s="49"/>
      <c r="Q24" s="50">
        <f t="shared" si="4"/>
        <v>41500</v>
      </c>
      <c r="R24" s="49">
        <v>17557</v>
      </c>
      <c r="S24" s="49">
        <v>13749</v>
      </c>
      <c r="T24" s="49">
        <v>28774</v>
      </c>
      <c r="U24" s="50">
        <f t="shared" si="5"/>
        <v>60080</v>
      </c>
      <c r="V24" s="37"/>
    </row>
    <row r="25" spans="1:22" s="38" customFormat="1" ht="39" customHeight="1">
      <c r="A25" s="36" t="s">
        <v>87</v>
      </c>
      <c r="B25" s="43"/>
      <c r="C25" s="49">
        <v>30647</v>
      </c>
      <c r="D25" s="49">
        <f>H25+L25+Q25+U25</f>
        <v>30647</v>
      </c>
      <c r="E25" s="49">
        <v>1928.8</v>
      </c>
      <c r="F25" s="49">
        <v>1866.6</v>
      </c>
      <c r="G25" s="49">
        <v>3862.8</v>
      </c>
      <c r="H25" s="50">
        <f t="shared" si="2"/>
        <v>7658.2</v>
      </c>
      <c r="I25" s="49">
        <v>4771.9</v>
      </c>
      <c r="J25" s="49">
        <v>2070.3</v>
      </c>
      <c r="K25" s="49">
        <v>1203.2</v>
      </c>
      <c r="L25" s="50">
        <f t="shared" si="3"/>
        <v>8045.4</v>
      </c>
      <c r="M25" s="49">
        <v>2377.3</v>
      </c>
      <c r="N25" s="49">
        <v>2454.3</v>
      </c>
      <c r="O25" s="49">
        <v>2607.2</v>
      </c>
      <c r="P25" s="49"/>
      <c r="Q25" s="50">
        <f t="shared" si="4"/>
        <v>7438.8</v>
      </c>
      <c r="R25" s="49">
        <v>2375.3</v>
      </c>
      <c r="S25" s="49">
        <v>2455.3</v>
      </c>
      <c r="T25" s="49">
        <v>2674</v>
      </c>
      <c r="U25" s="50">
        <f t="shared" si="5"/>
        <v>7504.6</v>
      </c>
      <c r="V25" s="37"/>
    </row>
    <row r="26" spans="1:22" s="38" customFormat="1" ht="36" customHeight="1">
      <c r="A26" s="36" t="s">
        <v>88</v>
      </c>
      <c r="B26" s="43"/>
      <c r="C26" s="49">
        <v>0</v>
      </c>
      <c r="D26" s="49">
        <f t="shared" si="1"/>
        <v>0</v>
      </c>
      <c r="E26" s="49">
        <v>20.71</v>
      </c>
      <c r="F26" s="49">
        <v>0</v>
      </c>
      <c r="G26" s="49">
        <v>0.9</v>
      </c>
      <c r="H26" s="50">
        <f t="shared" si="2"/>
        <v>21.61</v>
      </c>
      <c r="I26" s="49">
        <v>0</v>
      </c>
      <c r="J26" s="49">
        <v>0</v>
      </c>
      <c r="K26" s="49">
        <v>0</v>
      </c>
      <c r="L26" s="50">
        <f>I26+J26+K26</f>
        <v>0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-21.61</v>
      </c>
      <c r="U26" s="50">
        <f t="shared" si="5"/>
        <v>-21.61</v>
      </c>
      <c r="V26" s="37"/>
    </row>
    <row r="27" spans="1:22" s="38" customFormat="1" ht="39" customHeight="1">
      <c r="A27" s="36" t="s">
        <v>89</v>
      </c>
      <c r="B27" s="43"/>
      <c r="C27" s="49"/>
      <c r="D27" s="49">
        <f t="shared" si="1"/>
        <v>0</v>
      </c>
      <c r="E27" s="49">
        <v>0</v>
      </c>
      <c r="F27" s="49">
        <v>0</v>
      </c>
      <c r="G27" s="49">
        <v>0</v>
      </c>
      <c r="H27" s="50">
        <f t="shared" si="2"/>
        <v>0</v>
      </c>
      <c r="I27" s="49"/>
      <c r="J27" s="49"/>
      <c r="K27" s="49"/>
      <c r="L27" s="50">
        <f t="shared" si="3"/>
        <v>0</v>
      </c>
      <c r="M27" s="49"/>
      <c r="N27" s="49"/>
      <c r="O27" s="49"/>
      <c r="P27" s="49"/>
      <c r="Q27" s="50">
        <f t="shared" si="4"/>
        <v>0</v>
      </c>
      <c r="R27" s="49"/>
      <c r="S27" s="49"/>
      <c r="T27" s="49"/>
      <c r="U27" s="50">
        <f t="shared" si="5"/>
        <v>0</v>
      </c>
      <c r="V27" s="37"/>
    </row>
    <row r="28" spans="1:22" s="38" customFormat="1" ht="25.5" customHeight="1">
      <c r="A28" s="36" t="s">
        <v>107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/>
      <c r="N28" s="49"/>
      <c r="O28" s="49"/>
      <c r="P28" s="49"/>
      <c r="Q28" s="50"/>
      <c r="R28" s="49"/>
      <c r="S28" s="49"/>
      <c r="T28" s="49"/>
      <c r="U28" s="50"/>
      <c r="V28" s="37"/>
    </row>
    <row r="29" spans="1:22" s="40" customFormat="1" ht="24" customHeight="1">
      <c r="A29" s="41" t="s">
        <v>83</v>
      </c>
      <c r="B29" s="44" t="s">
        <v>51</v>
      </c>
      <c r="C29" s="50">
        <f>C30+C31+C32+C33+C34</f>
        <v>614871</v>
      </c>
      <c r="D29" s="50">
        <f t="shared" si="1"/>
        <v>614871.3999999999</v>
      </c>
      <c r="E29" s="51">
        <f>E30+E31+E32+E33+E34</f>
        <v>60293.25</v>
      </c>
      <c r="F29" s="51">
        <f>F30+F31+F32+F33+F34</f>
        <v>38903.75</v>
      </c>
      <c r="G29" s="51">
        <f>G30+G31+G32+G33+G34</f>
        <v>41605.9</v>
      </c>
      <c r="H29" s="50">
        <f t="shared" si="2"/>
        <v>140802.9</v>
      </c>
      <c r="I29" s="50">
        <f>I30+I31+I32+I33+I34</f>
        <v>106318.2</v>
      </c>
      <c r="J29" s="50">
        <f>J30+J31+J32+J33+J34</f>
        <v>46297.399999999994</v>
      </c>
      <c r="K29" s="50">
        <f>K30+K31+K32+K33+K34</f>
        <v>135766.9</v>
      </c>
      <c r="L29" s="50">
        <f t="shared" si="3"/>
        <v>288382.5</v>
      </c>
      <c r="M29" s="50">
        <f>M30+M31+M32+M33+M34</f>
        <v>32697.6</v>
      </c>
      <c r="N29" s="50">
        <f>N30+N31+N32+N33+N34</f>
        <v>30277.5</v>
      </c>
      <c r="O29" s="50">
        <f>O30+O31+O32+O33+O34</f>
        <v>37178.2</v>
      </c>
      <c r="P29" s="50">
        <f>H29+L29+M29+N29+O29</f>
        <v>529338.7</v>
      </c>
      <c r="Q29" s="50">
        <f t="shared" si="4"/>
        <v>100153.29999999999</v>
      </c>
      <c r="R29" s="50">
        <f>R30+R31+R32+R33+R34</f>
        <v>37659.8</v>
      </c>
      <c r="S29" s="50">
        <f>S30+S31+S32+S33+S34</f>
        <v>27684.5</v>
      </c>
      <c r="T29" s="50">
        <f>T30+T31+T32+T33+T34</f>
        <v>20188.4</v>
      </c>
      <c r="U29" s="50">
        <f t="shared" si="5"/>
        <v>85532.70000000001</v>
      </c>
      <c r="V29" s="39"/>
    </row>
    <row r="30" spans="1:22" s="38" customFormat="1" ht="33" customHeight="1">
      <c r="A30" s="36" t="s">
        <v>86</v>
      </c>
      <c r="B30" s="43"/>
      <c r="C30" s="49">
        <v>271314.1</v>
      </c>
      <c r="D30" s="49">
        <f t="shared" si="1"/>
        <v>271314.1</v>
      </c>
      <c r="E30" s="52">
        <v>24714</v>
      </c>
      <c r="F30" s="52">
        <v>12357</v>
      </c>
      <c r="G30" s="52">
        <v>12356</v>
      </c>
      <c r="H30" s="50">
        <f t="shared" si="2"/>
        <v>49427</v>
      </c>
      <c r="I30" s="49">
        <v>38000</v>
      </c>
      <c r="J30" s="49">
        <v>13000.3</v>
      </c>
      <c r="K30" s="49">
        <v>92891.8</v>
      </c>
      <c r="L30" s="50">
        <f t="shared" si="3"/>
        <v>143892.1</v>
      </c>
      <c r="M30" s="49">
        <v>12999</v>
      </c>
      <c r="N30" s="49">
        <v>12999</v>
      </c>
      <c r="O30" s="49">
        <v>13000</v>
      </c>
      <c r="P30" s="49"/>
      <c r="Q30" s="50">
        <f t="shared" si="4"/>
        <v>38998</v>
      </c>
      <c r="R30" s="49">
        <v>12999</v>
      </c>
      <c r="S30" s="49">
        <v>12999</v>
      </c>
      <c r="T30" s="49">
        <v>12999</v>
      </c>
      <c r="U30" s="50">
        <f t="shared" si="5"/>
        <v>38997</v>
      </c>
      <c r="V30" s="37"/>
    </row>
    <row r="31" spans="1:22" s="38" customFormat="1" ht="34.5" customHeight="1">
      <c r="A31" s="36" t="s">
        <v>87</v>
      </c>
      <c r="B31" s="43"/>
      <c r="C31" s="49">
        <v>31908.2</v>
      </c>
      <c r="D31" s="49">
        <f t="shared" si="1"/>
        <v>31908.6</v>
      </c>
      <c r="E31" s="52">
        <v>708.4</v>
      </c>
      <c r="F31" s="52">
        <v>872.1</v>
      </c>
      <c r="G31" s="52">
        <v>3033.7</v>
      </c>
      <c r="H31" s="50">
        <f t="shared" si="2"/>
        <v>4614.2</v>
      </c>
      <c r="I31" s="49">
        <v>3419</v>
      </c>
      <c r="J31" s="49">
        <v>3036</v>
      </c>
      <c r="K31" s="49">
        <v>11281.5</v>
      </c>
      <c r="L31" s="50">
        <f t="shared" si="3"/>
        <v>17736.5</v>
      </c>
      <c r="M31" s="49">
        <v>1801.6</v>
      </c>
      <c r="N31" s="49">
        <v>2212.7</v>
      </c>
      <c r="O31" s="49">
        <v>398.2</v>
      </c>
      <c r="P31" s="49"/>
      <c r="Q31" s="50">
        <f t="shared" si="4"/>
        <v>4412.5</v>
      </c>
      <c r="R31" s="49">
        <v>1544.5</v>
      </c>
      <c r="S31" s="49">
        <v>1769.6</v>
      </c>
      <c r="T31" s="49">
        <v>1831.3</v>
      </c>
      <c r="U31" s="50">
        <f t="shared" si="5"/>
        <v>5145.4</v>
      </c>
      <c r="V31" s="37"/>
    </row>
    <row r="32" spans="1:22" s="38" customFormat="1" ht="40.5" customHeight="1">
      <c r="A32" s="36" t="s">
        <v>88</v>
      </c>
      <c r="B32" s="43"/>
      <c r="C32" s="49">
        <v>243987.1</v>
      </c>
      <c r="D32" s="49">
        <f>H32+L32+Q32+U32</f>
        <v>243987.09999999998</v>
      </c>
      <c r="E32" s="52">
        <v>27458.35</v>
      </c>
      <c r="F32" s="52">
        <v>21449.65</v>
      </c>
      <c r="G32" s="52">
        <v>20120.7</v>
      </c>
      <c r="H32" s="50">
        <f t="shared" si="2"/>
        <v>69028.7</v>
      </c>
      <c r="I32" s="49">
        <v>55461.7</v>
      </c>
      <c r="J32" s="49">
        <v>27966.1</v>
      </c>
      <c r="K32" s="49">
        <v>25205</v>
      </c>
      <c r="L32" s="50">
        <f>I32+J32+K32</f>
        <v>108632.79999999999</v>
      </c>
      <c r="M32" s="49">
        <v>11778</v>
      </c>
      <c r="N32" s="49">
        <v>10364.8</v>
      </c>
      <c r="O32" s="49">
        <v>18845</v>
      </c>
      <c r="P32" s="49"/>
      <c r="Q32" s="50">
        <f t="shared" si="4"/>
        <v>40987.8</v>
      </c>
      <c r="R32" s="49">
        <v>17969.9</v>
      </c>
      <c r="S32" s="49">
        <v>7367.9</v>
      </c>
      <c r="T32" s="49">
        <v>0</v>
      </c>
      <c r="U32" s="50">
        <f t="shared" si="5"/>
        <v>25337.800000000003</v>
      </c>
      <c r="V32" s="37"/>
    </row>
    <row r="33" spans="1:22" s="38" customFormat="1" ht="36.75" customHeight="1">
      <c r="A33" s="36" t="s">
        <v>89</v>
      </c>
      <c r="B33" s="43"/>
      <c r="C33" s="49">
        <v>67385.6</v>
      </c>
      <c r="D33" s="49">
        <f t="shared" si="1"/>
        <v>67385.6</v>
      </c>
      <c r="E33" s="52">
        <v>7412.5</v>
      </c>
      <c r="F33" s="52">
        <v>4041</v>
      </c>
      <c r="G33" s="52">
        <v>6003.5</v>
      </c>
      <c r="H33" s="50">
        <f t="shared" si="2"/>
        <v>17457</v>
      </c>
      <c r="I33" s="49">
        <v>9437.5</v>
      </c>
      <c r="J33" s="49">
        <v>2295</v>
      </c>
      <c r="K33" s="49">
        <v>6388.6</v>
      </c>
      <c r="L33" s="50">
        <f>I33+J33+K33</f>
        <v>18121.1</v>
      </c>
      <c r="M33" s="49">
        <v>6119</v>
      </c>
      <c r="N33" s="49">
        <v>4701</v>
      </c>
      <c r="O33" s="49">
        <v>4935</v>
      </c>
      <c r="P33" s="49"/>
      <c r="Q33" s="50">
        <f t="shared" si="4"/>
        <v>15755</v>
      </c>
      <c r="R33" s="49">
        <v>5146.4</v>
      </c>
      <c r="S33" s="49">
        <v>5548</v>
      </c>
      <c r="T33" s="49">
        <v>5358.1</v>
      </c>
      <c r="U33" s="50">
        <f t="shared" si="5"/>
        <v>16052.5</v>
      </c>
      <c r="V33" s="37"/>
    </row>
    <row r="34" spans="1:22" s="38" customFormat="1" ht="25.5" customHeight="1">
      <c r="A34" s="36" t="s">
        <v>107</v>
      </c>
      <c r="B34" s="43"/>
      <c r="C34" s="49">
        <v>276</v>
      </c>
      <c r="D34" s="49">
        <f>H34+L34+Q34+U34</f>
        <v>276</v>
      </c>
      <c r="E34" s="52"/>
      <c r="F34" s="52">
        <v>184</v>
      </c>
      <c r="G34" s="52">
        <v>92</v>
      </c>
      <c r="H34" s="50">
        <f>E34+F34+G34</f>
        <v>276</v>
      </c>
      <c r="I34" s="49">
        <v>0</v>
      </c>
      <c r="J34" s="49">
        <v>0</v>
      </c>
      <c r="K34" s="49">
        <v>0</v>
      </c>
      <c r="L34" s="50">
        <f>I34+J34+K34</f>
        <v>0</v>
      </c>
      <c r="M34" s="49">
        <v>0</v>
      </c>
      <c r="N34" s="49">
        <v>0</v>
      </c>
      <c r="O34" s="49">
        <v>0</v>
      </c>
      <c r="P34" s="49"/>
      <c r="Q34" s="50">
        <f>M34+N34+O34</f>
        <v>0</v>
      </c>
      <c r="R34" s="49">
        <v>0</v>
      </c>
      <c r="S34" s="49">
        <v>0</v>
      </c>
      <c r="T34" s="49">
        <v>0</v>
      </c>
      <c r="U34" s="50">
        <f>R34+S34+T34</f>
        <v>0</v>
      </c>
      <c r="V34" s="37"/>
    </row>
    <row r="35" spans="1:22" s="38" customFormat="1" ht="29.25" customHeight="1">
      <c r="A35" s="41" t="s">
        <v>81</v>
      </c>
      <c r="B35" s="44" t="s">
        <v>52</v>
      </c>
      <c r="C35" s="50">
        <f>C37+C43+C49+C55+C61</f>
        <v>837276</v>
      </c>
      <c r="D35" s="50">
        <f>D37+D43+D49+D55+D61</f>
        <v>837276.36</v>
      </c>
      <c r="E35" s="50">
        <f>E37+E43+E49+E55+E61</f>
        <v>31765.72</v>
      </c>
      <c r="F35" s="50">
        <f>F37+F43+F49+F55+F61</f>
        <v>58872.33</v>
      </c>
      <c r="G35" s="50">
        <f>G37+G43+G49+G55+G61</f>
        <v>66410.7</v>
      </c>
      <c r="H35" s="50">
        <f t="shared" si="2"/>
        <v>157048.75</v>
      </c>
      <c r="I35" s="50">
        <f>I37+I43+I49+I55+I61</f>
        <v>67131.54000000001</v>
      </c>
      <c r="J35" s="50">
        <f>J37+J43+J49+J55+J61</f>
        <v>74318.73</v>
      </c>
      <c r="K35" s="50">
        <f>K37+K43+K49+K55+K61</f>
        <v>159106.2</v>
      </c>
      <c r="L35" s="50">
        <f t="shared" si="3"/>
        <v>300556.47000000003</v>
      </c>
      <c r="M35" s="50">
        <f>M37+M43+M49+M55+M61</f>
        <v>59225.3</v>
      </c>
      <c r="N35" s="50">
        <f>N37+N43+N49+N55+N61</f>
        <v>50118.6</v>
      </c>
      <c r="O35" s="50">
        <f>O37+O43+O49+O55+O61</f>
        <v>70447.3</v>
      </c>
      <c r="P35" s="50"/>
      <c r="Q35" s="50">
        <f t="shared" si="4"/>
        <v>179791.2</v>
      </c>
      <c r="R35" s="50">
        <f>R37+R43+R49+R55+R61</f>
        <v>65391.8</v>
      </c>
      <c r="S35" s="50">
        <f>S37+S43+S49+S55+S61</f>
        <v>58647.7</v>
      </c>
      <c r="T35" s="50">
        <f>T37+T43+T49+T61+T56</f>
        <v>75840.44</v>
      </c>
      <c r="U35" s="50">
        <f t="shared" si="5"/>
        <v>199879.94</v>
      </c>
      <c r="V35" s="37"/>
    </row>
    <row r="36" spans="1:22" s="38" customFormat="1" ht="15.75" customHeight="1">
      <c r="A36" s="45" t="s">
        <v>53</v>
      </c>
      <c r="B36" s="44"/>
      <c r="C36" s="49"/>
      <c r="D36" s="49"/>
      <c r="E36" s="49"/>
      <c r="F36" s="49"/>
      <c r="G36" s="49"/>
      <c r="H36" s="50"/>
      <c r="I36" s="49"/>
      <c r="J36" s="49"/>
      <c r="K36" s="49"/>
      <c r="L36" s="50"/>
      <c r="M36" s="49"/>
      <c r="N36" s="49"/>
      <c r="O36" s="49"/>
      <c r="P36" s="49"/>
      <c r="Q36" s="50"/>
      <c r="R36" s="49"/>
      <c r="S36" s="49"/>
      <c r="T36" s="49"/>
      <c r="U36" s="50"/>
      <c r="V36" s="37"/>
    </row>
    <row r="37" spans="1:22" s="38" customFormat="1" ht="44.25" customHeight="1">
      <c r="A37" s="41" t="s">
        <v>96</v>
      </c>
      <c r="B37" s="44" t="s">
        <v>56</v>
      </c>
      <c r="C37" s="50">
        <f>C38+C39+C40+C41+C42</f>
        <v>15045.9</v>
      </c>
      <c r="D37" s="50">
        <f>D38+D39+D40+D41+D42</f>
        <v>16897.5</v>
      </c>
      <c r="E37" s="50">
        <f>E38+E39+E40+E41</f>
        <v>0</v>
      </c>
      <c r="F37" s="50">
        <f>F38+F39+F40+F41</f>
        <v>0</v>
      </c>
      <c r="G37" s="50">
        <f>G38+G39+G40+G41</f>
        <v>0</v>
      </c>
      <c r="H37" s="50">
        <f aca="true" t="shared" si="6" ref="H37:H67">E37+F37+G37</f>
        <v>0</v>
      </c>
      <c r="I37" s="50">
        <f>I38+I39+I40+I41+I42</f>
        <v>719.9</v>
      </c>
      <c r="J37" s="50">
        <f>J38+J39+J40+J41+J42</f>
        <v>0</v>
      </c>
      <c r="K37" s="50">
        <f>K38+K39+K40+K41</f>
        <v>6551.3</v>
      </c>
      <c r="L37" s="50">
        <f aca="true" t="shared" si="7" ref="L37:L67">I37+J37+K37</f>
        <v>7271.2</v>
      </c>
      <c r="M37" s="50">
        <f>M38+M39+M40+M41</f>
        <v>2079.3</v>
      </c>
      <c r="N37" s="50">
        <f>N38+N39+N40+N41</f>
        <v>0</v>
      </c>
      <c r="O37" s="50">
        <f>O38+O39+O40+O41+O42</f>
        <v>6320</v>
      </c>
      <c r="P37" s="50"/>
      <c r="Q37" s="50">
        <f aca="true" t="shared" si="8" ref="Q37:Q67">M37+N37+O37</f>
        <v>8399.3</v>
      </c>
      <c r="R37" s="50">
        <f>R38+R39+R40+R41+R42</f>
        <v>0</v>
      </c>
      <c r="S37" s="50">
        <f>S38+S39+S40+S41+S42</f>
        <v>1227</v>
      </c>
      <c r="T37" s="50">
        <f>T38+T39+T40+T41</f>
        <v>0</v>
      </c>
      <c r="U37" s="50">
        <f aca="true" t="shared" si="9" ref="U37:U67">R37+S37+T37</f>
        <v>1227</v>
      </c>
      <c r="V37" s="39"/>
    </row>
    <row r="38" spans="1:22" s="38" customFormat="1" ht="36" customHeight="1">
      <c r="A38" s="36" t="s">
        <v>86</v>
      </c>
      <c r="B38" s="44"/>
      <c r="C38" s="50"/>
      <c r="D38" s="50">
        <f aca="true" t="shared" si="10" ref="D38:D60">H38+L38+Q38+U38</f>
        <v>0</v>
      </c>
      <c r="E38" s="50"/>
      <c r="F38" s="50"/>
      <c r="G38" s="50"/>
      <c r="H38" s="50">
        <f t="shared" si="6"/>
        <v>0</v>
      </c>
      <c r="I38" s="50"/>
      <c r="J38" s="50"/>
      <c r="K38" s="50"/>
      <c r="L38" s="50">
        <f t="shared" si="7"/>
        <v>0</v>
      </c>
      <c r="M38" s="50"/>
      <c r="N38" s="50"/>
      <c r="O38" s="50"/>
      <c r="P38" s="50"/>
      <c r="Q38" s="50">
        <f t="shared" si="8"/>
        <v>0</v>
      </c>
      <c r="R38" s="50"/>
      <c r="S38" s="50"/>
      <c r="T38" s="50"/>
      <c r="U38" s="50">
        <f t="shared" si="9"/>
        <v>0</v>
      </c>
      <c r="V38" s="39"/>
    </row>
    <row r="39" spans="1:22" s="38" customFormat="1" ht="37.5" customHeight="1">
      <c r="A39" s="36" t="s">
        <v>87</v>
      </c>
      <c r="B39" s="44"/>
      <c r="C39" s="50">
        <v>15045.9</v>
      </c>
      <c r="D39" s="50">
        <f>H39+L39+Q39+U39</f>
        <v>16897.5</v>
      </c>
      <c r="E39" s="50"/>
      <c r="F39" s="50"/>
      <c r="G39" s="50">
        <v>0</v>
      </c>
      <c r="H39" s="50">
        <f t="shared" si="6"/>
        <v>0</v>
      </c>
      <c r="I39" s="50">
        <v>719.9</v>
      </c>
      <c r="J39" s="50">
        <v>0</v>
      </c>
      <c r="K39" s="50">
        <v>6551.3</v>
      </c>
      <c r="L39" s="50">
        <f t="shared" si="7"/>
        <v>7271.2</v>
      </c>
      <c r="M39" s="50">
        <v>2079.3</v>
      </c>
      <c r="N39" s="50">
        <v>0</v>
      </c>
      <c r="O39" s="50">
        <v>6320</v>
      </c>
      <c r="P39" s="50"/>
      <c r="Q39" s="50">
        <f t="shared" si="8"/>
        <v>8399.3</v>
      </c>
      <c r="R39" s="50">
        <v>0</v>
      </c>
      <c r="S39" s="50">
        <v>1227</v>
      </c>
      <c r="T39" s="50">
        <v>0</v>
      </c>
      <c r="U39" s="50">
        <f t="shared" si="9"/>
        <v>1227</v>
      </c>
      <c r="V39" s="39"/>
    </row>
    <row r="40" spans="1:22" s="38" customFormat="1" ht="36" customHeight="1">
      <c r="A40" s="36" t="s">
        <v>88</v>
      </c>
      <c r="B40" s="44"/>
      <c r="C40" s="50"/>
      <c r="D40" s="50">
        <f t="shared" si="10"/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89</v>
      </c>
      <c r="B41" s="44"/>
      <c r="C41" s="50"/>
      <c r="D41" s="50">
        <f t="shared" si="10"/>
        <v>0</v>
      </c>
      <c r="E41" s="50"/>
      <c r="F41" s="50"/>
      <c r="G41" s="50"/>
      <c r="H41" s="50">
        <f t="shared" si="6"/>
        <v>0</v>
      </c>
      <c r="I41" s="50"/>
      <c r="J41" s="50"/>
      <c r="K41" s="50"/>
      <c r="L41" s="50">
        <f t="shared" si="7"/>
        <v>0</v>
      </c>
      <c r="M41" s="50"/>
      <c r="N41" s="50"/>
      <c r="O41" s="50"/>
      <c r="P41" s="50"/>
      <c r="Q41" s="50">
        <f t="shared" si="8"/>
        <v>0</v>
      </c>
      <c r="R41" s="50"/>
      <c r="S41" s="50"/>
      <c r="T41" s="50"/>
      <c r="U41" s="50">
        <f t="shared" si="9"/>
        <v>0</v>
      </c>
      <c r="V41" s="39"/>
    </row>
    <row r="42" spans="1:22" s="38" customFormat="1" ht="28.5" customHeight="1">
      <c r="A42" s="36" t="s">
        <v>107</v>
      </c>
      <c r="B42" s="44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39"/>
    </row>
    <row r="43" spans="1:23" s="38" customFormat="1" ht="23.25" customHeight="1">
      <c r="A43" s="41" t="s">
        <v>84</v>
      </c>
      <c r="B43" s="44" t="s">
        <v>57</v>
      </c>
      <c r="C43" s="50">
        <f>C44+C45+C46+C47</f>
        <v>134932.6</v>
      </c>
      <c r="D43" s="50">
        <f>D44+D45+D46+D47+D48</f>
        <v>134932.6</v>
      </c>
      <c r="E43" s="50">
        <f>E44+E45+E46+E47</f>
        <v>1837</v>
      </c>
      <c r="F43" s="50">
        <f>F44+F45+F46+F47</f>
        <v>3321</v>
      </c>
      <c r="G43" s="50">
        <f>G44+G45+G46+G47</f>
        <v>2595</v>
      </c>
      <c r="H43" s="50">
        <f t="shared" si="6"/>
        <v>7753</v>
      </c>
      <c r="I43" s="50">
        <f>I44+I45+I46+I47</f>
        <v>1774</v>
      </c>
      <c r="J43" s="50">
        <f>J44+J45+J46+J47</f>
        <v>18891.5</v>
      </c>
      <c r="K43" s="50">
        <f>K44+K45+K46+K47</f>
        <v>78588.1</v>
      </c>
      <c r="L43" s="50">
        <f t="shared" si="7"/>
        <v>99253.6</v>
      </c>
      <c r="M43" s="50">
        <f>M44+M45+M46+M47</f>
        <v>2418</v>
      </c>
      <c r="N43" s="50">
        <f>N44+N45+N46+N47</f>
        <v>1754</v>
      </c>
      <c r="O43" s="50">
        <f>O44+O45+O46+O47</f>
        <v>10252</v>
      </c>
      <c r="P43" s="50"/>
      <c r="Q43" s="50">
        <f t="shared" si="8"/>
        <v>14424</v>
      </c>
      <c r="R43" s="50">
        <f>R44+R45+R46+R47</f>
        <v>10254</v>
      </c>
      <c r="S43" s="50">
        <f>S44+S45+S46+S47</f>
        <v>1755</v>
      </c>
      <c r="T43" s="50">
        <f>T44+T45+T46+T47</f>
        <v>1493</v>
      </c>
      <c r="U43" s="50">
        <f t="shared" si="9"/>
        <v>13502</v>
      </c>
      <c r="V43" s="39"/>
      <c r="W43" s="40"/>
    </row>
    <row r="44" spans="1:23" s="38" customFormat="1" ht="39" customHeight="1">
      <c r="A44" s="36" t="s">
        <v>86</v>
      </c>
      <c r="B44" s="44"/>
      <c r="C44" s="50">
        <v>134932.6</v>
      </c>
      <c r="D44" s="50">
        <f t="shared" si="10"/>
        <v>134932.6</v>
      </c>
      <c r="E44" s="50">
        <v>1837</v>
      </c>
      <c r="F44" s="50">
        <v>3321</v>
      </c>
      <c r="G44" s="50">
        <v>2595</v>
      </c>
      <c r="H44" s="50">
        <f t="shared" si="6"/>
        <v>7753</v>
      </c>
      <c r="I44" s="50">
        <v>1774</v>
      </c>
      <c r="J44" s="50">
        <v>18891.5</v>
      </c>
      <c r="K44" s="50">
        <v>78588.1</v>
      </c>
      <c r="L44" s="50">
        <f t="shared" si="7"/>
        <v>99253.6</v>
      </c>
      <c r="M44" s="50">
        <v>2418</v>
      </c>
      <c r="N44" s="50">
        <v>1754</v>
      </c>
      <c r="O44" s="50">
        <v>10252</v>
      </c>
      <c r="P44" s="50"/>
      <c r="Q44" s="50">
        <f t="shared" si="8"/>
        <v>14424</v>
      </c>
      <c r="R44" s="50">
        <v>10254</v>
      </c>
      <c r="S44" s="50">
        <v>1755</v>
      </c>
      <c r="T44" s="50">
        <v>1493</v>
      </c>
      <c r="U44" s="50">
        <f t="shared" si="9"/>
        <v>13502</v>
      </c>
      <c r="V44" s="39"/>
      <c r="W44" s="40"/>
    </row>
    <row r="45" spans="1:23" s="38" customFormat="1" ht="34.5" customHeight="1">
      <c r="A45" s="36" t="s">
        <v>87</v>
      </c>
      <c r="B45" s="44"/>
      <c r="C45" s="50"/>
      <c r="D45" s="50">
        <f t="shared" si="10"/>
        <v>0</v>
      </c>
      <c r="E45" s="50"/>
      <c r="F45" s="50"/>
      <c r="G45" s="50"/>
      <c r="H45" s="50">
        <f t="shared" si="6"/>
        <v>0</v>
      </c>
      <c r="I45" s="50"/>
      <c r="J45" s="50"/>
      <c r="K45" s="50"/>
      <c r="L45" s="50">
        <f t="shared" si="7"/>
        <v>0</v>
      </c>
      <c r="M45" s="50"/>
      <c r="N45" s="50"/>
      <c r="O45" s="50"/>
      <c r="P45" s="50"/>
      <c r="Q45" s="50">
        <f t="shared" si="8"/>
        <v>0</v>
      </c>
      <c r="R45" s="50"/>
      <c r="S45" s="50"/>
      <c r="T45" s="50"/>
      <c r="U45" s="50">
        <f t="shared" si="9"/>
        <v>0</v>
      </c>
      <c r="V45" s="39"/>
      <c r="W45" s="40"/>
    </row>
    <row r="46" spans="1:23" s="38" customFormat="1" ht="38.25" customHeight="1">
      <c r="A46" s="36" t="s">
        <v>88</v>
      </c>
      <c r="B46" s="44"/>
      <c r="C46" s="50"/>
      <c r="D46" s="50">
        <f t="shared" si="10"/>
        <v>0</v>
      </c>
      <c r="E46" s="50"/>
      <c r="F46" s="50"/>
      <c r="G46" s="50"/>
      <c r="H46" s="50">
        <f t="shared" si="6"/>
        <v>0</v>
      </c>
      <c r="I46" s="50"/>
      <c r="J46" s="50"/>
      <c r="K46" s="50"/>
      <c r="L46" s="50">
        <f t="shared" si="7"/>
        <v>0</v>
      </c>
      <c r="M46" s="50"/>
      <c r="N46" s="50"/>
      <c r="O46" s="50"/>
      <c r="P46" s="50"/>
      <c r="Q46" s="50">
        <f t="shared" si="8"/>
        <v>0</v>
      </c>
      <c r="R46" s="50"/>
      <c r="S46" s="50"/>
      <c r="T46" s="50"/>
      <c r="U46" s="50">
        <f t="shared" si="9"/>
        <v>0</v>
      </c>
      <c r="V46" s="39"/>
      <c r="W46" s="40"/>
    </row>
    <row r="47" spans="1:23" s="38" customFormat="1" ht="34.5" customHeight="1">
      <c r="A47" s="36" t="s">
        <v>89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27" customHeight="1">
      <c r="A48" s="36" t="s">
        <v>107</v>
      </c>
      <c r="B48" s="44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39"/>
      <c r="W48" s="40"/>
    </row>
    <row r="49" spans="1:23" s="38" customFormat="1" ht="58.5" customHeight="1">
      <c r="A49" s="41" t="s">
        <v>97</v>
      </c>
      <c r="B49" s="44" t="s">
        <v>58</v>
      </c>
      <c r="C49" s="50">
        <f>C52+C53</f>
        <v>471457.1</v>
      </c>
      <c r="D49" s="50">
        <f>D50+D51+D52+D53+D54</f>
        <v>471457.16000000003</v>
      </c>
      <c r="E49" s="50">
        <f>E50+E51+E52+E53</f>
        <v>23640.31</v>
      </c>
      <c r="F49" s="50">
        <f>F50+F51+F52+F53</f>
        <v>39488.91</v>
      </c>
      <c r="G49" s="50">
        <f>G50+G51+G52+G53</f>
        <v>44410.9</v>
      </c>
      <c r="H49" s="50">
        <f t="shared" si="6"/>
        <v>107540.12</v>
      </c>
      <c r="I49" s="50">
        <f>I50+I51+I52+I53</f>
        <v>48187.9</v>
      </c>
      <c r="J49" s="50">
        <f>J50+J51+J52+J53</f>
        <v>37385.57</v>
      </c>
      <c r="K49" s="50">
        <f>K50+K51+K52+K53</f>
        <v>41957.4</v>
      </c>
      <c r="L49" s="50">
        <f t="shared" si="7"/>
        <v>127530.87</v>
      </c>
      <c r="M49" s="50">
        <f>M50+M51+M52+M53</f>
        <v>38040</v>
      </c>
      <c r="N49" s="50">
        <f>N50+N51+N52+N53</f>
        <v>32522</v>
      </c>
      <c r="O49" s="50">
        <f>O50+O51+O52+O53</f>
        <v>37263</v>
      </c>
      <c r="P49" s="50"/>
      <c r="Q49" s="50">
        <f t="shared" si="8"/>
        <v>107825</v>
      </c>
      <c r="R49" s="50">
        <f>R50+R51+R52+R53</f>
        <v>37479</v>
      </c>
      <c r="S49" s="50">
        <f>S50+S51+S52+S53</f>
        <v>38257</v>
      </c>
      <c r="T49" s="50">
        <f>T50+T51+T52+T53</f>
        <v>52825.17</v>
      </c>
      <c r="U49" s="50">
        <f t="shared" si="9"/>
        <v>128561.17</v>
      </c>
      <c r="V49" s="39"/>
      <c r="W49" s="40"/>
    </row>
    <row r="50" spans="1:23" s="38" customFormat="1" ht="37.5" customHeight="1">
      <c r="A50" s="36" t="s">
        <v>86</v>
      </c>
      <c r="B50" s="44"/>
      <c r="C50" s="50"/>
      <c r="D50" s="50">
        <f t="shared" si="10"/>
        <v>0</v>
      </c>
      <c r="E50" s="50"/>
      <c r="F50" s="50"/>
      <c r="G50" s="50"/>
      <c r="H50" s="50">
        <f t="shared" si="6"/>
        <v>0</v>
      </c>
      <c r="I50" s="50"/>
      <c r="J50" s="50"/>
      <c r="K50" s="50"/>
      <c r="L50" s="50">
        <f t="shared" si="7"/>
        <v>0</v>
      </c>
      <c r="M50" s="50"/>
      <c r="N50" s="50"/>
      <c r="O50" s="50"/>
      <c r="P50" s="50"/>
      <c r="Q50" s="50">
        <f t="shared" si="8"/>
        <v>0</v>
      </c>
      <c r="R50" s="50"/>
      <c r="S50" s="50"/>
      <c r="T50" s="50"/>
      <c r="U50" s="50">
        <f t="shared" si="9"/>
        <v>0</v>
      </c>
      <c r="V50" s="39"/>
      <c r="W50" s="40"/>
    </row>
    <row r="51" spans="1:23" s="38" customFormat="1" ht="35.25" customHeight="1">
      <c r="A51" s="36" t="s">
        <v>87</v>
      </c>
      <c r="B51" s="44"/>
      <c r="C51" s="50"/>
      <c r="D51" s="50">
        <f t="shared" si="10"/>
        <v>0</v>
      </c>
      <c r="E51" s="50"/>
      <c r="F51" s="50"/>
      <c r="G51" s="50"/>
      <c r="H51" s="50">
        <f t="shared" si="6"/>
        <v>0</v>
      </c>
      <c r="I51" s="50"/>
      <c r="J51" s="50"/>
      <c r="K51" s="50"/>
      <c r="L51" s="50">
        <f t="shared" si="7"/>
        <v>0</v>
      </c>
      <c r="M51" s="50"/>
      <c r="N51" s="50"/>
      <c r="O51" s="50"/>
      <c r="P51" s="50"/>
      <c r="Q51" s="50">
        <f t="shared" si="8"/>
        <v>0</v>
      </c>
      <c r="R51" s="50"/>
      <c r="S51" s="50"/>
      <c r="T51" s="50"/>
      <c r="U51" s="50">
        <f t="shared" si="9"/>
        <v>0</v>
      </c>
      <c r="V51" s="39"/>
      <c r="W51" s="40"/>
    </row>
    <row r="52" spans="1:23" s="38" customFormat="1" ht="39" customHeight="1">
      <c r="A52" s="36" t="s">
        <v>88</v>
      </c>
      <c r="B52" s="44"/>
      <c r="C52" s="50">
        <v>382455.5</v>
      </c>
      <c r="D52" s="50">
        <f t="shared" si="10"/>
        <v>382455.56</v>
      </c>
      <c r="E52" s="50">
        <v>15812.11</v>
      </c>
      <c r="F52" s="50">
        <v>33468.41</v>
      </c>
      <c r="G52" s="50">
        <v>36121.4</v>
      </c>
      <c r="H52" s="50">
        <f t="shared" si="6"/>
        <v>85401.92000000001</v>
      </c>
      <c r="I52" s="50">
        <v>35744.8</v>
      </c>
      <c r="J52" s="50">
        <v>34503.17</v>
      </c>
      <c r="K52" s="50">
        <v>32100</v>
      </c>
      <c r="L52" s="50">
        <f t="shared" si="7"/>
        <v>102347.97</v>
      </c>
      <c r="M52" s="50">
        <v>30400</v>
      </c>
      <c r="N52" s="50">
        <v>26300</v>
      </c>
      <c r="O52" s="50">
        <v>30400</v>
      </c>
      <c r="P52" s="50"/>
      <c r="Q52" s="50">
        <f t="shared" si="8"/>
        <v>87100</v>
      </c>
      <c r="R52" s="50">
        <v>30700</v>
      </c>
      <c r="S52" s="50">
        <v>31100</v>
      </c>
      <c r="T52" s="50">
        <v>45805.67</v>
      </c>
      <c r="U52" s="50">
        <f t="shared" si="9"/>
        <v>107605.67</v>
      </c>
      <c r="V52" s="39"/>
      <c r="W52" s="40"/>
    </row>
    <row r="53" spans="1:23" s="38" customFormat="1" ht="33.75" customHeight="1">
      <c r="A53" s="36" t="s">
        <v>89</v>
      </c>
      <c r="B53" s="44"/>
      <c r="C53" s="50">
        <v>89001.6</v>
      </c>
      <c r="D53" s="50">
        <f t="shared" si="10"/>
        <v>89001.6</v>
      </c>
      <c r="E53" s="50">
        <v>7828.2</v>
      </c>
      <c r="F53" s="50">
        <v>6020.5</v>
      </c>
      <c r="G53" s="50">
        <v>8289.5</v>
      </c>
      <c r="H53" s="50">
        <f t="shared" si="6"/>
        <v>22138.2</v>
      </c>
      <c r="I53" s="50">
        <v>12443.1</v>
      </c>
      <c r="J53" s="50">
        <v>2882.4</v>
      </c>
      <c r="K53" s="50">
        <v>9857.4</v>
      </c>
      <c r="L53" s="50">
        <f t="shared" si="7"/>
        <v>25182.9</v>
      </c>
      <c r="M53" s="50">
        <v>7640</v>
      </c>
      <c r="N53" s="50">
        <v>6222</v>
      </c>
      <c r="O53" s="50">
        <v>6863</v>
      </c>
      <c r="P53" s="50"/>
      <c r="Q53" s="50">
        <f t="shared" si="8"/>
        <v>20725</v>
      </c>
      <c r="R53" s="50">
        <v>6779</v>
      </c>
      <c r="S53" s="50">
        <v>7157</v>
      </c>
      <c r="T53" s="50">
        <v>7019.5</v>
      </c>
      <c r="U53" s="50">
        <f t="shared" si="9"/>
        <v>20955.5</v>
      </c>
      <c r="V53" s="39"/>
      <c r="W53" s="40"/>
    </row>
    <row r="54" spans="1:23" s="38" customFormat="1" ht="26.25" customHeight="1">
      <c r="A54" s="36" t="s">
        <v>107</v>
      </c>
      <c r="B54" s="44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39"/>
      <c r="W54" s="40"/>
    </row>
    <row r="55" spans="1:23" s="38" customFormat="1" ht="45.75" customHeight="1">
      <c r="A55" s="41" t="s">
        <v>98</v>
      </c>
      <c r="B55" s="44" t="s">
        <v>59</v>
      </c>
      <c r="C55" s="50">
        <f>C56+C57+C58+C59+C60</f>
        <v>0</v>
      </c>
      <c r="D55" s="50">
        <f>D56+D57+D58+D59+D60</f>
        <v>0</v>
      </c>
      <c r="E55" s="50">
        <f>E56+E57+E58+E59+E60</f>
        <v>0</v>
      </c>
      <c r="F55" s="50">
        <f>F56+F57+F58+F59+F60</f>
        <v>0</v>
      </c>
      <c r="G55" s="50">
        <f>G56+G57+G58+G59+G60</f>
        <v>0</v>
      </c>
      <c r="H55" s="50">
        <f>E55+F55+G55</f>
        <v>0</v>
      </c>
      <c r="I55" s="50">
        <f>I56+I57+I58+I59+I60</f>
        <v>0</v>
      </c>
      <c r="J55" s="50">
        <f>J56+J57+J58+J59+J60</f>
        <v>0</v>
      </c>
      <c r="K55" s="50">
        <f>K56+K57+K58+K59+K60</f>
        <v>0</v>
      </c>
      <c r="L55" s="50">
        <f t="shared" si="7"/>
        <v>0</v>
      </c>
      <c r="M55" s="50">
        <f>M56+M57+M58+M59+M60</f>
        <v>0</v>
      </c>
      <c r="N55" s="50">
        <f>N56+N57+N58+N59+N60</f>
        <v>0</v>
      </c>
      <c r="O55" s="50">
        <f>O56+O57+O58+O59+O60</f>
        <v>0</v>
      </c>
      <c r="P55" s="50"/>
      <c r="Q55" s="50">
        <f t="shared" si="8"/>
        <v>0</v>
      </c>
      <c r="R55" s="50">
        <f>R56+R57+R58+R59+R60</f>
        <v>0</v>
      </c>
      <c r="S55" s="50">
        <f>S56+S57+S58+S59+S60</f>
        <v>0</v>
      </c>
      <c r="T55" s="50">
        <f>T56+T57+T58+T59+T60</f>
        <v>0</v>
      </c>
      <c r="U55" s="50">
        <f t="shared" si="9"/>
        <v>0</v>
      </c>
      <c r="V55" s="39"/>
      <c r="W55" s="40"/>
    </row>
    <row r="56" spans="1:23" s="38" customFormat="1" ht="39" customHeight="1">
      <c r="A56" s="36" t="s">
        <v>86</v>
      </c>
      <c r="B56" s="44"/>
      <c r="C56" s="50">
        <v>0</v>
      </c>
      <c r="D56" s="50">
        <f t="shared" si="10"/>
        <v>0</v>
      </c>
      <c r="E56" s="50">
        <v>0</v>
      </c>
      <c r="F56" s="50">
        <v>0</v>
      </c>
      <c r="G56" s="50">
        <v>0</v>
      </c>
      <c r="H56" s="50">
        <f t="shared" si="6"/>
        <v>0</v>
      </c>
      <c r="I56" s="50">
        <v>0</v>
      </c>
      <c r="J56" s="50">
        <v>0</v>
      </c>
      <c r="K56" s="50">
        <v>0</v>
      </c>
      <c r="L56" s="50">
        <f t="shared" si="7"/>
        <v>0</v>
      </c>
      <c r="M56" s="50">
        <v>0</v>
      </c>
      <c r="N56" s="50">
        <v>0</v>
      </c>
      <c r="O56" s="50">
        <v>0</v>
      </c>
      <c r="P56" s="50"/>
      <c r="Q56" s="50">
        <f t="shared" si="8"/>
        <v>0</v>
      </c>
      <c r="R56" s="50">
        <v>0</v>
      </c>
      <c r="S56" s="50">
        <v>0</v>
      </c>
      <c r="T56" s="50">
        <v>0</v>
      </c>
      <c r="U56" s="50">
        <f t="shared" si="9"/>
        <v>0</v>
      </c>
      <c r="V56" s="39"/>
      <c r="W56" s="40"/>
    </row>
    <row r="57" spans="1:23" s="38" customFormat="1" ht="39" customHeight="1">
      <c r="A57" s="36" t="s">
        <v>87</v>
      </c>
      <c r="B57" s="44"/>
      <c r="C57" s="50"/>
      <c r="D57" s="50">
        <f t="shared" si="10"/>
        <v>0</v>
      </c>
      <c r="E57" s="50"/>
      <c r="F57" s="50"/>
      <c r="G57" s="50"/>
      <c r="H57" s="50">
        <f t="shared" si="6"/>
        <v>0</v>
      </c>
      <c r="I57" s="50"/>
      <c r="J57" s="50"/>
      <c r="K57" s="50"/>
      <c r="L57" s="50">
        <f t="shared" si="7"/>
        <v>0</v>
      </c>
      <c r="M57" s="50"/>
      <c r="N57" s="50"/>
      <c r="O57" s="50"/>
      <c r="P57" s="50"/>
      <c r="Q57" s="50">
        <f t="shared" si="8"/>
        <v>0</v>
      </c>
      <c r="R57" s="50"/>
      <c r="S57" s="50"/>
      <c r="T57" s="50"/>
      <c r="U57" s="50">
        <f t="shared" si="9"/>
        <v>0</v>
      </c>
      <c r="V57" s="39"/>
      <c r="W57" s="40"/>
    </row>
    <row r="58" spans="1:23" s="38" customFormat="1" ht="38.25" customHeight="1">
      <c r="A58" s="36" t="s">
        <v>88</v>
      </c>
      <c r="B58" s="44"/>
      <c r="C58" s="50"/>
      <c r="D58" s="50">
        <f t="shared" si="10"/>
        <v>0</v>
      </c>
      <c r="E58" s="50"/>
      <c r="F58" s="50"/>
      <c r="G58" s="50"/>
      <c r="H58" s="50">
        <f t="shared" si="6"/>
        <v>0</v>
      </c>
      <c r="I58" s="50"/>
      <c r="J58" s="50"/>
      <c r="K58" s="50"/>
      <c r="L58" s="50">
        <f t="shared" si="7"/>
        <v>0</v>
      </c>
      <c r="M58" s="50"/>
      <c r="N58" s="50"/>
      <c r="O58" s="50"/>
      <c r="P58" s="50"/>
      <c r="Q58" s="50">
        <f t="shared" si="8"/>
        <v>0</v>
      </c>
      <c r="R58" s="50"/>
      <c r="S58" s="50"/>
      <c r="T58" s="50"/>
      <c r="U58" s="50">
        <f t="shared" si="9"/>
        <v>0</v>
      </c>
      <c r="V58" s="39"/>
      <c r="W58" s="40"/>
    </row>
    <row r="59" spans="1:23" s="38" customFormat="1" ht="39" customHeight="1">
      <c r="A59" s="36" t="s">
        <v>89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27" customHeight="1">
      <c r="A60" s="36" t="s">
        <v>107</v>
      </c>
      <c r="B60" s="44"/>
      <c r="C60" s="50">
        <v>0</v>
      </c>
      <c r="D60" s="50">
        <f t="shared" si="10"/>
        <v>0</v>
      </c>
      <c r="E60" s="50">
        <v>0</v>
      </c>
      <c r="F60" s="50">
        <v>0</v>
      </c>
      <c r="G60" s="50">
        <v>0</v>
      </c>
      <c r="H60" s="50">
        <f>E60+F60+G60</f>
        <v>0</v>
      </c>
      <c r="I60" s="50">
        <v>0</v>
      </c>
      <c r="J60" s="50">
        <v>0</v>
      </c>
      <c r="K60" s="50">
        <v>0</v>
      </c>
      <c r="L60" s="50">
        <f>I60+J60+K60</f>
        <v>0</v>
      </c>
      <c r="M60" s="50">
        <v>0</v>
      </c>
      <c r="N60" s="50">
        <v>0</v>
      </c>
      <c r="O60" s="50">
        <v>0</v>
      </c>
      <c r="P60" s="50"/>
      <c r="Q60" s="50">
        <f>M60+N60+O60</f>
        <v>0</v>
      </c>
      <c r="R60" s="50">
        <v>0</v>
      </c>
      <c r="S60" s="50">
        <v>0</v>
      </c>
      <c r="T60" s="50">
        <v>0</v>
      </c>
      <c r="U60" s="50">
        <f>R60+S60+T60</f>
        <v>0</v>
      </c>
      <c r="V60" s="39"/>
      <c r="W60" s="40"/>
    </row>
    <row r="61" spans="1:23" s="38" customFormat="1" ht="17.25" customHeight="1">
      <c r="A61" s="41" t="s">
        <v>54</v>
      </c>
      <c r="B61" s="44" t="s">
        <v>60</v>
      </c>
      <c r="C61" s="50">
        <f>C62+C63+C64+C65+C66</f>
        <v>215840.40000000002</v>
      </c>
      <c r="D61" s="50">
        <f>D62+D63+D64+D65+D66</f>
        <v>213989.1</v>
      </c>
      <c r="E61" s="50">
        <f>E62+E63+E64+E65+E66</f>
        <v>6288.41</v>
      </c>
      <c r="F61" s="50">
        <f>F62+F63+F64+F65+F66</f>
        <v>16062.42</v>
      </c>
      <c r="G61" s="50">
        <f>G62+G63+G64+G65+G66</f>
        <v>19404.8</v>
      </c>
      <c r="H61" s="50">
        <f t="shared" si="6"/>
        <v>41755.630000000005</v>
      </c>
      <c r="I61" s="50">
        <f>I62+I63+I64+I65+I66</f>
        <v>16449.739999999998</v>
      </c>
      <c r="J61" s="50">
        <f>J62+J63+J64+J65+J66</f>
        <v>18041.66</v>
      </c>
      <c r="K61" s="50">
        <f>K62+K63+K64+K65+K66</f>
        <v>32009.4</v>
      </c>
      <c r="L61" s="50">
        <f t="shared" si="7"/>
        <v>66500.79999999999</v>
      </c>
      <c r="M61" s="50">
        <f>M62+M63+M64+M65+M66</f>
        <v>16688</v>
      </c>
      <c r="N61" s="50">
        <f>N62+N63+N64+N65+N66</f>
        <v>15842.599999999999</v>
      </c>
      <c r="O61" s="50">
        <f>O62+O63+O64+O65+O66</f>
        <v>16612.300000000003</v>
      </c>
      <c r="P61" s="50"/>
      <c r="Q61" s="50">
        <f t="shared" si="8"/>
        <v>49142.9</v>
      </c>
      <c r="R61" s="50">
        <f>R62+R63+R64+R65+R66</f>
        <v>17658.8</v>
      </c>
      <c r="S61" s="50">
        <f>S62+S63+S64+S65+S66</f>
        <v>17408.7</v>
      </c>
      <c r="T61" s="50">
        <f>T62+T63+T64+T65+T66</f>
        <v>21522.269999999997</v>
      </c>
      <c r="U61" s="50">
        <f t="shared" si="9"/>
        <v>56589.77</v>
      </c>
      <c r="V61" s="39"/>
      <c r="W61" s="40"/>
    </row>
    <row r="62" spans="1:23" s="38" customFormat="1" ht="35.25" customHeight="1">
      <c r="A62" s="36" t="s">
        <v>86</v>
      </c>
      <c r="B62" s="44"/>
      <c r="C62" s="50">
        <v>9782</v>
      </c>
      <c r="D62" s="50">
        <f>H62+L62+Q62+U62</f>
        <v>9782</v>
      </c>
      <c r="E62" s="50">
        <v>251.1</v>
      </c>
      <c r="F62" s="50">
        <v>838.8</v>
      </c>
      <c r="G62" s="50">
        <v>745.1</v>
      </c>
      <c r="H62" s="50">
        <f t="shared" si="6"/>
        <v>1835</v>
      </c>
      <c r="I62" s="50">
        <v>733</v>
      </c>
      <c r="J62" s="50">
        <v>903.8</v>
      </c>
      <c r="K62" s="50">
        <v>885.1</v>
      </c>
      <c r="L62" s="50">
        <f t="shared" si="7"/>
        <v>2521.9</v>
      </c>
      <c r="M62" s="50">
        <v>811.8</v>
      </c>
      <c r="N62" s="50">
        <v>821.3</v>
      </c>
      <c r="O62" s="50">
        <v>931.8</v>
      </c>
      <c r="P62" s="50"/>
      <c r="Q62" s="50">
        <f t="shared" si="8"/>
        <v>2564.8999999999996</v>
      </c>
      <c r="R62" s="50">
        <v>768.8</v>
      </c>
      <c r="S62" s="50">
        <v>924</v>
      </c>
      <c r="T62" s="50">
        <v>1167.4</v>
      </c>
      <c r="U62" s="50">
        <f t="shared" si="9"/>
        <v>2860.2</v>
      </c>
      <c r="V62" s="39"/>
      <c r="W62" s="40"/>
    </row>
    <row r="63" spans="1:23" s="38" customFormat="1" ht="41.25" customHeight="1">
      <c r="A63" s="36" t="s">
        <v>87</v>
      </c>
      <c r="B63" s="44"/>
      <c r="C63" s="50">
        <v>101858.8</v>
      </c>
      <c r="D63" s="50">
        <f>H63+L63+Q63+U63</f>
        <v>99967.6</v>
      </c>
      <c r="E63" s="50">
        <v>1998.6</v>
      </c>
      <c r="F63" s="50">
        <v>6536.7</v>
      </c>
      <c r="G63" s="50">
        <v>9701.9</v>
      </c>
      <c r="H63" s="50">
        <f t="shared" si="6"/>
        <v>18237.199999999997</v>
      </c>
      <c r="I63" s="50">
        <v>7160.6</v>
      </c>
      <c r="J63" s="50">
        <v>7819.3</v>
      </c>
      <c r="K63" s="50">
        <v>21864.9</v>
      </c>
      <c r="L63" s="50">
        <f t="shared" si="7"/>
        <v>36844.8</v>
      </c>
      <c r="M63" s="50">
        <v>7481</v>
      </c>
      <c r="N63" s="50">
        <v>7481</v>
      </c>
      <c r="O63" s="50">
        <v>7480.6</v>
      </c>
      <c r="P63" s="50"/>
      <c r="Q63" s="50">
        <f>M63+N63+O63</f>
        <v>22442.6</v>
      </c>
      <c r="R63" s="50">
        <v>7481</v>
      </c>
      <c r="S63" s="50">
        <v>7481</v>
      </c>
      <c r="T63" s="50">
        <v>7481</v>
      </c>
      <c r="U63" s="50">
        <f t="shared" si="9"/>
        <v>22443</v>
      </c>
      <c r="V63" s="39"/>
      <c r="W63" s="40"/>
    </row>
    <row r="64" spans="1:23" s="38" customFormat="1" ht="36.75" customHeight="1">
      <c r="A64" s="36" t="s">
        <v>88</v>
      </c>
      <c r="B64" s="44"/>
      <c r="C64" s="50">
        <v>96410.6</v>
      </c>
      <c r="D64" s="50">
        <f>H64+L64+Q64+U64</f>
        <v>96410.5</v>
      </c>
      <c r="E64" s="50">
        <v>3863.11</v>
      </c>
      <c r="F64" s="50">
        <v>8063.52</v>
      </c>
      <c r="G64" s="50">
        <v>8352.1</v>
      </c>
      <c r="H64" s="50">
        <f t="shared" si="6"/>
        <v>20278.730000000003</v>
      </c>
      <c r="I64" s="50">
        <v>7820.24</v>
      </c>
      <c r="J64" s="50">
        <v>8668.36</v>
      </c>
      <c r="K64" s="50">
        <v>8200</v>
      </c>
      <c r="L64" s="50">
        <f>I64+J64+K64</f>
        <v>24688.6</v>
      </c>
      <c r="M64" s="50">
        <v>7800</v>
      </c>
      <c r="N64" s="50">
        <v>7000</v>
      </c>
      <c r="O64" s="50">
        <v>7600</v>
      </c>
      <c r="P64" s="50"/>
      <c r="Q64" s="50">
        <f t="shared" si="8"/>
        <v>22400</v>
      </c>
      <c r="R64" s="50">
        <v>8800</v>
      </c>
      <c r="S64" s="50">
        <v>8400</v>
      </c>
      <c r="T64" s="50">
        <v>11843.17</v>
      </c>
      <c r="U64" s="50">
        <f t="shared" si="9"/>
        <v>29043.17</v>
      </c>
      <c r="V64" s="39"/>
      <c r="W64" s="40"/>
    </row>
    <row r="65" spans="1:23" s="38" customFormat="1" ht="37.5" customHeight="1">
      <c r="A65" s="36" t="s">
        <v>89</v>
      </c>
      <c r="B65" s="44"/>
      <c r="C65" s="50">
        <v>6620</v>
      </c>
      <c r="D65" s="50">
        <f>H65+L65+Q65+U65</f>
        <v>6660</v>
      </c>
      <c r="E65" s="50">
        <v>144.5</v>
      </c>
      <c r="F65" s="50">
        <v>532.4</v>
      </c>
      <c r="G65" s="50">
        <v>510.4</v>
      </c>
      <c r="H65" s="50">
        <f>E65+F65+G65</f>
        <v>1187.3</v>
      </c>
      <c r="I65" s="50">
        <v>634.4</v>
      </c>
      <c r="J65" s="50">
        <v>530.9</v>
      </c>
      <c r="K65" s="50">
        <v>928.4</v>
      </c>
      <c r="L65" s="50">
        <f t="shared" si="7"/>
        <v>2093.7</v>
      </c>
      <c r="M65" s="50">
        <v>489</v>
      </c>
      <c r="N65" s="50">
        <v>490</v>
      </c>
      <c r="O65" s="50">
        <v>497</v>
      </c>
      <c r="P65" s="50"/>
      <c r="Q65" s="50">
        <f t="shared" si="8"/>
        <v>1476</v>
      </c>
      <c r="R65" s="50">
        <v>525.4</v>
      </c>
      <c r="S65" s="50">
        <v>512</v>
      </c>
      <c r="T65" s="50">
        <v>865.6</v>
      </c>
      <c r="U65" s="50">
        <f t="shared" si="9"/>
        <v>1903</v>
      </c>
      <c r="V65" s="39"/>
      <c r="W65" s="40"/>
    </row>
    <row r="66" spans="1:23" s="38" customFormat="1" ht="32.25" customHeight="1">
      <c r="A66" s="36" t="s">
        <v>107</v>
      </c>
      <c r="B66" s="44"/>
      <c r="C66" s="50">
        <v>1169</v>
      </c>
      <c r="D66" s="50">
        <f>H66+L66+Q66+U66</f>
        <v>1169</v>
      </c>
      <c r="E66" s="50">
        <v>31.1</v>
      </c>
      <c r="F66" s="50">
        <v>91</v>
      </c>
      <c r="G66" s="50">
        <v>95.3</v>
      </c>
      <c r="H66" s="50">
        <f>E66+F66+G66</f>
        <v>217.39999999999998</v>
      </c>
      <c r="I66" s="50">
        <v>101.5</v>
      </c>
      <c r="J66" s="50">
        <v>119.3</v>
      </c>
      <c r="K66" s="50">
        <v>131</v>
      </c>
      <c r="L66" s="50">
        <f>I66+J66+K66</f>
        <v>351.8</v>
      </c>
      <c r="M66" s="50">
        <v>106.2</v>
      </c>
      <c r="N66" s="50">
        <v>50.3</v>
      </c>
      <c r="O66" s="50">
        <v>102.9</v>
      </c>
      <c r="P66" s="50"/>
      <c r="Q66" s="50">
        <f>M66+N66+O66</f>
        <v>259.4</v>
      </c>
      <c r="R66" s="50">
        <v>83.6</v>
      </c>
      <c r="S66" s="50">
        <v>91.7</v>
      </c>
      <c r="T66" s="50">
        <v>165.1</v>
      </c>
      <c r="U66" s="50">
        <f>R66+S66+T66</f>
        <v>340.4</v>
      </c>
      <c r="V66" s="39"/>
      <c r="W66" s="40"/>
    </row>
    <row r="67" spans="1:22" s="38" customFormat="1" ht="22.5" customHeight="1">
      <c r="A67" s="41" t="s">
        <v>61</v>
      </c>
      <c r="B67" s="44" t="s">
        <v>62</v>
      </c>
      <c r="C67" s="50">
        <f>C21-C35</f>
        <v>-9846</v>
      </c>
      <c r="D67" s="50">
        <f>D21-D35</f>
        <v>-9845.96000000008</v>
      </c>
      <c r="E67" s="50">
        <f aca="true" t="shared" si="11" ref="E67:T67">E21-E35</f>
        <v>42344.73999999999</v>
      </c>
      <c r="F67" s="50">
        <f t="shared" si="11"/>
        <v>-5664.279999999999</v>
      </c>
      <c r="G67" s="50">
        <f t="shared" si="11"/>
        <v>-5541.399999999994</v>
      </c>
      <c r="H67" s="50">
        <f t="shared" si="6"/>
        <v>31139.059999999998</v>
      </c>
      <c r="I67" s="50">
        <f t="shared" si="11"/>
        <v>61661.15999999999</v>
      </c>
      <c r="J67" s="50">
        <f t="shared" si="11"/>
        <v>-11919.029999999999</v>
      </c>
      <c r="K67" s="50">
        <f t="shared" si="11"/>
        <v>-13243.800000000017</v>
      </c>
      <c r="L67" s="50">
        <f t="shared" si="7"/>
        <v>36498.32999999997</v>
      </c>
      <c r="M67" s="50">
        <f t="shared" si="11"/>
        <v>-7466.400000000009</v>
      </c>
      <c r="N67" s="50">
        <f t="shared" si="11"/>
        <v>-5228.799999999996</v>
      </c>
      <c r="O67" s="50">
        <f t="shared" si="11"/>
        <v>-18003.90000000001</v>
      </c>
      <c r="P67" s="50">
        <f t="shared" si="11"/>
        <v>674334.71</v>
      </c>
      <c r="Q67" s="50">
        <f t="shared" si="8"/>
        <v>-30699.100000000013</v>
      </c>
      <c r="R67" s="50">
        <f t="shared" si="11"/>
        <v>-7799.699999999997</v>
      </c>
      <c r="S67" s="50">
        <f t="shared" si="11"/>
        <v>-14758.899999999994</v>
      </c>
      <c r="T67" s="50">
        <f t="shared" si="11"/>
        <v>-24225.65</v>
      </c>
      <c r="U67" s="50">
        <f t="shared" si="9"/>
        <v>-46784.24999999999</v>
      </c>
      <c r="V67" s="37"/>
    </row>
    <row r="68" spans="1:22" s="38" customFormat="1" ht="34.5" customHeight="1">
      <c r="A68" s="41" t="s">
        <v>63</v>
      </c>
      <c r="B68" s="44" t="s">
        <v>64</v>
      </c>
      <c r="C68" s="50">
        <f>C74+C85</f>
        <v>9845.999999999884</v>
      </c>
      <c r="D68" s="50">
        <v>9846</v>
      </c>
      <c r="E68" s="50">
        <f>E74+E85</f>
        <v>-42344.740000000005</v>
      </c>
      <c r="F68" s="50">
        <f>F74+F85</f>
        <v>5664.279999999999</v>
      </c>
      <c r="G68" s="50">
        <f>G74+G85</f>
        <v>5541.399999999994</v>
      </c>
      <c r="H68" s="50">
        <f aca="true" t="shared" si="12" ref="H68:H73">H74+H85</f>
        <v>-31139.059999999998</v>
      </c>
      <c r="I68" s="50">
        <f aca="true" t="shared" si="13" ref="I68:O68">I74+I85</f>
        <v>-61661.2</v>
      </c>
      <c r="J68" s="50">
        <f t="shared" si="13"/>
        <v>11919.030000000013</v>
      </c>
      <c r="K68" s="50">
        <f t="shared" si="13"/>
        <v>13243.799999999988</v>
      </c>
      <c r="L68" s="50">
        <v>-36498.3</v>
      </c>
      <c r="M68" s="50">
        <f t="shared" si="13"/>
        <v>7466.399999999994</v>
      </c>
      <c r="N68" s="50">
        <f t="shared" si="13"/>
        <v>5228.800000000003</v>
      </c>
      <c r="O68" s="50">
        <f t="shared" si="13"/>
        <v>18003.899999999987</v>
      </c>
      <c r="P68" s="50"/>
      <c r="Q68" s="50">
        <f>Q74+Q85</f>
        <v>30699.099999999977</v>
      </c>
      <c r="R68" s="50">
        <f>R74+R85</f>
        <v>7799.700000000004</v>
      </c>
      <c r="S68" s="50">
        <f>S74+S85</f>
        <v>14758.899999999994</v>
      </c>
      <c r="T68" s="50">
        <f>T74+T85</f>
        <v>24225.64</v>
      </c>
      <c r="U68" s="50">
        <f>U74+U85</f>
        <v>46784.23999999999</v>
      </c>
      <c r="V68" s="37"/>
    </row>
    <row r="69" spans="1:22" s="38" customFormat="1" ht="34.5" customHeight="1">
      <c r="A69" s="36" t="s">
        <v>86</v>
      </c>
      <c r="B69" s="44"/>
      <c r="C69" s="50">
        <f aca="true" t="shared" si="14" ref="C69:D73">C75+C86</f>
        <v>-37197.399999999994</v>
      </c>
      <c r="D69" s="50">
        <f t="shared" si="14"/>
        <v>-37197.399999999994</v>
      </c>
      <c r="E69" s="50">
        <f aca="true" t="shared" si="15" ref="E69:G73">E75+E86</f>
        <v>-9779.6</v>
      </c>
      <c r="F69" s="50">
        <f t="shared" si="15"/>
        <v>-8277.900000000001</v>
      </c>
      <c r="G69" s="50">
        <f t="shared" si="15"/>
        <v>-12059.6</v>
      </c>
      <c r="H69" s="50">
        <f t="shared" si="12"/>
        <v>-30117.100000000006</v>
      </c>
      <c r="I69" s="50">
        <f aca="true" t="shared" si="16" ref="I69:O69">I75+I86</f>
        <v>-15195.599999999999</v>
      </c>
      <c r="J69" s="50">
        <f t="shared" si="16"/>
        <v>5763.299999999999</v>
      </c>
      <c r="K69" s="50">
        <f t="shared" si="16"/>
        <v>70580.9</v>
      </c>
      <c r="L69" s="50">
        <f t="shared" si="16"/>
        <v>61148.600000000006</v>
      </c>
      <c r="M69" s="50">
        <f t="shared" si="16"/>
        <v>-13454.2</v>
      </c>
      <c r="N69" s="50">
        <f t="shared" si="16"/>
        <v>-9582.7</v>
      </c>
      <c r="O69" s="50">
        <f t="shared" si="16"/>
        <v>-1474.2000000000007</v>
      </c>
      <c r="P69" s="50"/>
      <c r="Q69" s="50">
        <f aca="true" t="shared" si="17" ref="Q69:U73">Q75+Q86</f>
        <v>-24511.1</v>
      </c>
      <c r="R69" s="50">
        <f t="shared" si="17"/>
        <v>-6534.200000000001</v>
      </c>
      <c r="S69" s="50">
        <f t="shared" si="17"/>
        <v>-11070</v>
      </c>
      <c r="T69" s="50">
        <f t="shared" si="17"/>
        <v>-26113.6</v>
      </c>
      <c r="U69" s="50">
        <f t="shared" si="17"/>
        <v>-43717.8</v>
      </c>
      <c r="V69" s="37"/>
    </row>
    <row r="70" spans="1:22" s="38" customFormat="1" ht="40.5" customHeight="1">
      <c r="A70" s="36" t="s">
        <v>87</v>
      </c>
      <c r="B70" s="44"/>
      <c r="C70" s="50">
        <f t="shared" si="14"/>
        <v>-154409.39999999997</v>
      </c>
      <c r="D70" s="50">
        <f t="shared" si="14"/>
        <v>-154448.99999999997</v>
      </c>
      <c r="E70" s="50">
        <f t="shared" si="15"/>
        <v>-22715.4</v>
      </c>
      <c r="F70" s="50">
        <f t="shared" si="15"/>
        <v>-5820.3</v>
      </c>
      <c r="G70" s="50">
        <f t="shared" si="15"/>
        <v>-2654.1000000000004</v>
      </c>
      <c r="H70" s="50">
        <f t="shared" si="12"/>
        <v>-31189.800000000003</v>
      </c>
      <c r="I70" s="50">
        <f aca="true" t="shared" si="18" ref="I70:O70">I76+I87</f>
        <v>-30119.5</v>
      </c>
      <c r="J70" s="50">
        <f t="shared" si="18"/>
        <v>-5180.999999999999</v>
      </c>
      <c r="K70" s="50">
        <f t="shared" si="18"/>
        <v>-64475.600000000006</v>
      </c>
      <c r="L70" s="50">
        <f t="shared" si="18"/>
        <v>-99776.1</v>
      </c>
      <c r="M70" s="50">
        <f t="shared" si="18"/>
        <v>-3438.7000000000007</v>
      </c>
      <c r="N70" s="50">
        <f t="shared" si="18"/>
        <v>-5518</v>
      </c>
      <c r="O70" s="50">
        <f t="shared" si="18"/>
        <v>800.6000000000004</v>
      </c>
      <c r="P70" s="50"/>
      <c r="Q70" s="50">
        <f t="shared" si="17"/>
        <v>-8156.0999999999985</v>
      </c>
      <c r="R70" s="50">
        <f t="shared" si="17"/>
        <v>-5518</v>
      </c>
      <c r="S70" s="50">
        <f t="shared" si="17"/>
        <v>-4291</v>
      </c>
      <c r="T70" s="50">
        <f t="shared" si="17"/>
        <v>-5518</v>
      </c>
      <c r="U70" s="50">
        <f t="shared" si="17"/>
        <v>-15327</v>
      </c>
      <c r="V70" s="37"/>
    </row>
    <row r="71" spans="1:22" s="38" customFormat="1" ht="34.5" customHeight="1">
      <c r="A71" s="36" t="s">
        <v>88</v>
      </c>
      <c r="B71" s="44"/>
      <c r="C71" s="50">
        <f t="shared" si="14"/>
        <v>416310.89999999997</v>
      </c>
      <c r="D71" s="50">
        <f t="shared" si="14"/>
        <v>416310.42000000004</v>
      </c>
      <c r="E71" s="50">
        <f t="shared" si="15"/>
        <v>17038.02</v>
      </c>
      <c r="F71" s="50">
        <f t="shared" si="15"/>
        <v>38793.23</v>
      </c>
      <c r="G71" s="50">
        <f t="shared" si="15"/>
        <v>37577</v>
      </c>
      <c r="H71" s="50">
        <f t="shared" si="12"/>
        <v>93408.25</v>
      </c>
      <c r="I71" s="50">
        <f aca="true" t="shared" si="19" ref="I71:O71">I77+I88</f>
        <v>35374.1</v>
      </c>
      <c r="J71" s="50">
        <f t="shared" si="19"/>
        <v>38065.229999999996</v>
      </c>
      <c r="K71" s="50">
        <f t="shared" si="19"/>
        <v>27815.3</v>
      </c>
      <c r="L71" s="50">
        <f t="shared" si="19"/>
        <v>101254.63</v>
      </c>
      <c r="M71" s="50">
        <f t="shared" si="19"/>
        <v>34021.1</v>
      </c>
      <c r="N71" s="50">
        <f t="shared" si="19"/>
        <v>28633</v>
      </c>
      <c r="O71" s="50">
        <f t="shared" si="19"/>
        <v>34994.6</v>
      </c>
      <c r="P71" s="50"/>
      <c r="Q71" s="50">
        <f t="shared" si="17"/>
        <v>97648.7</v>
      </c>
      <c r="R71" s="50">
        <f t="shared" si="17"/>
        <v>35580.2</v>
      </c>
      <c r="S71" s="50">
        <f t="shared" si="17"/>
        <v>35275.1</v>
      </c>
      <c r="T71" s="50">
        <f t="shared" si="17"/>
        <v>53143.53999999999</v>
      </c>
      <c r="U71" s="50">
        <f t="shared" si="17"/>
        <v>123998.84</v>
      </c>
      <c r="V71" s="37"/>
    </row>
    <row r="72" spans="1:22" s="38" customFormat="1" ht="34.5" customHeight="1">
      <c r="A72" s="36" t="s">
        <v>89</v>
      </c>
      <c r="B72" s="44"/>
      <c r="C72" s="50">
        <f t="shared" si="14"/>
        <v>-148365.5</v>
      </c>
      <c r="D72" s="50">
        <f t="shared" si="14"/>
        <v>-148325.50999999998</v>
      </c>
      <c r="E72" s="50">
        <f t="shared" si="15"/>
        <v>-19506.36</v>
      </c>
      <c r="F72" s="50">
        <f t="shared" si="15"/>
        <v>-14896.750000000002</v>
      </c>
      <c r="G72" s="50">
        <f t="shared" si="15"/>
        <v>-11321.699999999999</v>
      </c>
      <c r="H72" s="50">
        <f t="shared" si="12"/>
        <v>-45724.81</v>
      </c>
      <c r="I72" s="50">
        <f aca="true" t="shared" si="20" ref="I72:O72">I78+I89</f>
        <v>-42384.2</v>
      </c>
      <c r="J72" s="50">
        <f t="shared" si="20"/>
        <v>-24552.8</v>
      </c>
      <c r="K72" s="50">
        <f t="shared" si="20"/>
        <v>-14419.2</v>
      </c>
      <c r="L72" s="50">
        <f t="shared" si="20"/>
        <v>-81356.19999999998</v>
      </c>
      <c r="M72" s="50">
        <f t="shared" si="20"/>
        <v>-3649</v>
      </c>
      <c r="N72" s="50">
        <f t="shared" si="20"/>
        <v>-3652.7999999999993</v>
      </c>
      <c r="O72" s="50">
        <f t="shared" si="20"/>
        <v>-11485</v>
      </c>
      <c r="P72" s="50"/>
      <c r="Q72" s="50">
        <f t="shared" si="17"/>
        <v>-18786.800000000003</v>
      </c>
      <c r="R72" s="50">
        <f t="shared" si="17"/>
        <v>-10665.500000000002</v>
      </c>
      <c r="S72" s="50">
        <f t="shared" si="17"/>
        <v>301.10000000000036</v>
      </c>
      <c r="T72" s="50">
        <f t="shared" si="17"/>
        <v>7906.700000000001</v>
      </c>
      <c r="U72" s="50">
        <f t="shared" si="17"/>
        <v>-2457.7000000000044</v>
      </c>
      <c r="V72" s="37"/>
    </row>
    <row r="73" spans="1:22" s="38" customFormat="1" ht="26.25" customHeight="1">
      <c r="A73" s="36" t="s">
        <v>107</v>
      </c>
      <c r="B73" s="44"/>
      <c r="C73" s="50">
        <v>-64426.6</v>
      </c>
      <c r="D73" s="50">
        <f t="shared" si="14"/>
        <v>-66216.6</v>
      </c>
      <c r="E73" s="50">
        <f t="shared" si="15"/>
        <v>-7381.4</v>
      </c>
      <c r="F73" s="50">
        <f t="shared" si="15"/>
        <v>-3950</v>
      </c>
      <c r="G73" s="50">
        <f t="shared" si="15"/>
        <v>-5908.2</v>
      </c>
      <c r="H73" s="50">
        <f t="shared" si="12"/>
        <v>-17239.6</v>
      </c>
      <c r="I73" s="50">
        <f aca="true" t="shared" si="21" ref="I73:O73">I79+I90</f>
        <v>-9336</v>
      </c>
      <c r="J73" s="50">
        <f t="shared" si="21"/>
        <v>-2175.7</v>
      </c>
      <c r="K73" s="50">
        <f t="shared" si="21"/>
        <v>-6257.6</v>
      </c>
      <c r="L73" s="50">
        <f t="shared" si="21"/>
        <v>-17769.3</v>
      </c>
      <c r="M73" s="50">
        <f t="shared" si="21"/>
        <v>-6012.8</v>
      </c>
      <c r="N73" s="50">
        <f t="shared" si="21"/>
        <v>-4650.7</v>
      </c>
      <c r="O73" s="50">
        <f t="shared" si="21"/>
        <v>-4832.1</v>
      </c>
      <c r="P73" s="50"/>
      <c r="Q73" s="50">
        <f t="shared" si="17"/>
        <v>-15495.6</v>
      </c>
      <c r="R73" s="50">
        <f t="shared" si="17"/>
        <v>-5062.799999999999</v>
      </c>
      <c r="S73" s="50">
        <f t="shared" si="17"/>
        <v>-5456.3</v>
      </c>
      <c r="T73" s="50">
        <f t="shared" si="17"/>
        <v>-5193</v>
      </c>
      <c r="U73" s="50">
        <f t="shared" si="17"/>
        <v>-15712.1</v>
      </c>
      <c r="V73" s="37"/>
    </row>
    <row r="74" spans="1:22" s="38" customFormat="1" ht="36.75" customHeight="1">
      <c r="A74" s="41" t="s">
        <v>65</v>
      </c>
      <c r="B74" s="44" t="s">
        <v>66</v>
      </c>
      <c r="C74" s="50">
        <f>C75+C76+C77+C78+C79+C80</f>
        <v>-827430</v>
      </c>
      <c r="D74" s="50">
        <f aca="true" t="shared" si="22" ref="D74:D80">H74+L74+Q74+U74</f>
        <v>-827430.4099999999</v>
      </c>
      <c r="E74" s="50">
        <f>E76+E77+E78+E79+E75+E80</f>
        <v>-74110.46</v>
      </c>
      <c r="F74" s="50">
        <f>F76+F77+F78+F79+F75+F80</f>
        <v>-53208.05</v>
      </c>
      <c r="G74" s="50">
        <f>G76+G77+G78+G79+G75+G80</f>
        <v>-60869.3</v>
      </c>
      <c r="H74" s="50">
        <f aca="true" t="shared" si="23" ref="H74:H79">E74+F74+G74</f>
        <v>-188187.81</v>
      </c>
      <c r="I74" s="50">
        <f>I75+I76+I77+I78+I79+I80</f>
        <v>-128792.7</v>
      </c>
      <c r="J74" s="50">
        <f>J76+J77+J78+J79+J75+J80</f>
        <v>-62399.7</v>
      </c>
      <c r="K74" s="50">
        <f>K76+K77+K78+K79+K75+K80</f>
        <v>-145862.4</v>
      </c>
      <c r="L74" s="50">
        <f aca="true" t="shared" si="24" ref="L74:L79">I74+J74+K74</f>
        <v>-337054.8</v>
      </c>
      <c r="M74" s="50">
        <f>M76+M77+M78+M79+M75+M80</f>
        <v>-51758.9</v>
      </c>
      <c r="N74" s="50">
        <f>N76+N77+N78+N79+N75+N80</f>
        <v>-44889.8</v>
      </c>
      <c r="O74" s="50">
        <f>O76+O77+O78+O79+O75+O80</f>
        <v>-52443.4</v>
      </c>
      <c r="P74" s="50"/>
      <c r="Q74" s="50">
        <f aca="true" t="shared" si="25" ref="Q74:Q79">M74+N74+O74</f>
        <v>-149092.1</v>
      </c>
      <c r="R74" s="50">
        <f>R76+R77+R78+R79+R75+R80</f>
        <v>-57592.1</v>
      </c>
      <c r="S74" s="50">
        <f>S76+S77+S78+S79+S75+S80</f>
        <v>-43888.8</v>
      </c>
      <c r="T74" s="50">
        <f>T76+T77+T78+T79+T75+T80</f>
        <v>-51614.8</v>
      </c>
      <c r="U74" s="50">
        <f aca="true" t="shared" si="26" ref="U74:U80">R74+S74+T74</f>
        <v>-153095.7</v>
      </c>
      <c r="V74" s="37"/>
    </row>
    <row r="75" spans="1:22" s="38" customFormat="1" ht="36" customHeight="1">
      <c r="A75" s="36" t="s">
        <v>86</v>
      </c>
      <c r="B75" s="43"/>
      <c r="C75" s="49">
        <v>-181912</v>
      </c>
      <c r="D75" s="49">
        <f t="shared" si="22"/>
        <v>-181912</v>
      </c>
      <c r="E75" s="49">
        <v>-11867.7</v>
      </c>
      <c r="F75" s="49">
        <v>-12437.7</v>
      </c>
      <c r="G75" s="49">
        <v>-15399.7</v>
      </c>
      <c r="H75" s="50">
        <f t="shared" si="23"/>
        <v>-39705.100000000006</v>
      </c>
      <c r="I75" s="49">
        <v>-17702.6</v>
      </c>
      <c r="J75" s="49">
        <v>-14032</v>
      </c>
      <c r="K75" s="49">
        <v>-8892.3</v>
      </c>
      <c r="L75" s="50">
        <f t="shared" si="24"/>
        <v>-40626.899999999994</v>
      </c>
      <c r="M75" s="49">
        <v>-16684</v>
      </c>
      <c r="N75" s="49">
        <v>-12158</v>
      </c>
      <c r="O75" s="49">
        <v>-12658</v>
      </c>
      <c r="P75" s="49"/>
      <c r="Q75" s="50">
        <f t="shared" si="25"/>
        <v>-41500</v>
      </c>
      <c r="R75" s="49">
        <v>-17557</v>
      </c>
      <c r="S75" s="49">
        <v>-13749</v>
      </c>
      <c r="T75" s="49">
        <v>-28774</v>
      </c>
      <c r="U75" s="50">
        <f t="shared" si="26"/>
        <v>-60080</v>
      </c>
      <c r="V75" s="37"/>
    </row>
    <row r="76" spans="1:22" s="38" customFormat="1" ht="38.25" customHeight="1">
      <c r="A76" s="36" t="s">
        <v>86</v>
      </c>
      <c r="B76" s="44"/>
      <c r="C76" s="50">
        <v>-271314.1</v>
      </c>
      <c r="D76" s="50">
        <f t="shared" si="22"/>
        <v>-271314.1</v>
      </c>
      <c r="E76" s="49">
        <v>-24714</v>
      </c>
      <c r="F76" s="49">
        <v>-12357</v>
      </c>
      <c r="G76" s="49">
        <v>-12356</v>
      </c>
      <c r="H76" s="50">
        <f>E76+F76+G76</f>
        <v>-49427</v>
      </c>
      <c r="I76" s="49">
        <v>-38000</v>
      </c>
      <c r="J76" s="49">
        <v>-13000.3</v>
      </c>
      <c r="K76" s="49">
        <v>-92891.8</v>
      </c>
      <c r="L76" s="50">
        <f>I76+J76+K76</f>
        <v>-143892.1</v>
      </c>
      <c r="M76" s="49">
        <v>-12999</v>
      </c>
      <c r="N76" s="49">
        <v>-12999</v>
      </c>
      <c r="O76" s="49">
        <v>-13000</v>
      </c>
      <c r="P76" s="49"/>
      <c r="Q76" s="50">
        <f>M76+N76+O76</f>
        <v>-38998</v>
      </c>
      <c r="R76" s="49">
        <v>-12999</v>
      </c>
      <c r="S76" s="49">
        <v>-12999</v>
      </c>
      <c r="T76" s="49">
        <v>-12999</v>
      </c>
      <c r="U76" s="50">
        <f>R76+S76+T76</f>
        <v>-38997</v>
      </c>
      <c r="V76" s="37"/>
    </row>
    <row r="77" spans="1:22" s="38" customFormat="1" ht="37.5" customHeight="1">
      <c r="A77" s="36" t="s">
        <v>87</v>
      </c>
      <c r="B77" s="44"/>
      <c r="C77" s="50">
        <v>-62555.2</v>
      </c>
      <c r="D77" s="50">
        <f t="shared" si="22"/>
        <v>-62555.600000000006</v>
      </c>
      <c r="E77" s="50">
        <v>-2637.2</v>
      </c>
      <c r="F77" s="50">
        <v>-2738.7</v>
      </c>
      <c r="G77" s="50">
        <v>-6896.5</v>
      </c>
      <c r="H77" s="50">
        <f t="shared" si="23"/>
        <v>-12272.4</v>
      </c>
      <c r="I77" s="50">
        <v>-8190.9</v>
      </c>
      <c r="J77" s="50">
        <v>-5106.3</v>
      </c>
      <c r="K77" s="50">
        <v>-12484.7</v>
      </c>
      <c r="L77" s="50">
        <f t="shared" si="24"/>
        <v>-25781.9</v>
      </c>
      <c r="M77" s="50">
        <v>-4178.9</v>
      </c>
      <c r="N77" s="50">
        <v>-4667</v>
      </c>
      <c r="O77" s="50">
        <v>-3005.4</v>
      </c>
      <c r="P77" s="50"/>
      <c r="Q77" s="50">
        <f t="shared" si="25"/>
        <v>-11851.3</v>
      </c>
      <c r="R77" s="50">
        <v>-3919.8</v>
      </c>
      <c r="S77" s="50">
        <v>-4224.9</v>
      </c>
      <c r="T77" s="50">
        <v>-4505.3</v>
      </c>
      <c r="U77" s="50">
        <f t="shared" si="26"/>
        <v>-12650</v>
      </c>
      <c r="V77" s="37"/>
    </row>
    <row r="78" spans="1:22" s="38" customFormat="1" ht="35.25" customHeight="1">
      <c r="A78" s="36" t="s">
        <v>88</v>
      </c>
      <c r="B78" s="44"/>
      <c r="C78" s="50">
        <v>-243987.1</v>
      </c>
      <c r="D78" s="50">
        <f t="shared" si="22"/>
        <v>-243987.11</v>
      </c>
      <c r="E78" s="50">
        <v>-27479.06</v>
      </c>
      <c r="F78" s="50">
        <v>-21449.65</v>
      </c>
      <c r="G78" s="50">
        <v>-20121.6</v>
      </c>
      <c r="H78" s="53">
        <f t="shared" si="23"/>
        <v>-69050.31</v>
      </c>
      <c r="I78" s="50">
        <v>-55461.7</v>
      </c>
      <c r="J78" s="50">
        <v>-27966.1</v>
      </c>
      <c r="K78" s="50">
        <v>-25205</v>
      </c>
      <c r="L78" s="50">
        <f>I78+J78+K78</f>
        <v>-108632.79999999999</v>
      </c>
      <c r="M78" s="50">
        <v>-11778</v>
      </c>
      <c r="N78" s="50">
        <v>-10364.8</v>
      </c>
      <c r="O78" s="50">
        <v>-18845</v>
      </c>
      <c r="P78" s="50"/>
      <c r="Q78" s="50">
        <f t="shared" si="25"/>
        <v>-40987.8</v>
      </c>
      <c r="R78" s="50">
        <v>-17969.9</v>
      </c>
      <c r="S78" s="50">
        <v>-7367.9</v>
      </c>
      <c r="T78" s="50">
        <v>21.6</v>
      </c>
      <c r="U78" s="50">
        <f t="shared" si="26"/>
        <v>-25316.200000000004</v>
      </c>
      <c r="V78" s="37"/>
    </row>
    <row r="79" spans="1:22" s="38" customFormat="1" ht="35.25" customHeight="1">
      <c r="A79" s="36" t="s">
        <v>89</v>
      </c>
      <c r="B79" s="44"/>
      <c r="C79" s="50">
        <v>-67385.6</v>
      </c>
      <c r="D79" s="50">
        <f t="shared" si="22"/>
        <v>-67385.6</v>
      </c>
      <c r="E79" s="50">
        <v>-7412.5</v>
      </c>
      <c r="F79" s="50">
        <v>-4041</v>
      </c>
      <c r="G79" s="50">
        <v>-6003.5</v>
      </c>
      <c r="H79" s="50">
        <f t="shared" si="23"/>
        <v>-17457</v>
      </c>
      <c r="I79" s="50">
        <v>-9437.5</v>
      </c>
      <c r="J79" s="50">
        <v>-2295</v>
      </c>
      <c r="K79" s="50">
        <v>-6388.6</v>
      </c>
      <c r="L79" s="50">
        <f t="shared" si="24"/>
        <v>-18121.1</v>
      </c>
      <c r="M79" s="50">
        <v>-6119</v>
      </c>
      <c r="N79" s="50">
        <v>-4701</v>
      </c>
      <c r="O79" s="50">
        <v>-4935</v>
      </c>
      <c r="P79" s="50"/>
      <c r="Q79" s="50">
        <f t="shared" si="25"/>
        <v>-15755</v>
      </c>
      <c r="R79" s="50">
        <v>-5146.4</v>
      </c>
      <c r="S79" s="50">
        <v>-5548</v>
      </c>
      <c r="T79" s="50">
        <v>-5358.1</v>
      </c>
      <c r="U79" s="50">
        <f t="shared" si="26"/>
        <v>-16052.5</v>
      </c>
      <c r="V79" s="37"/>
    </row>
    <row r="80" spans="1:22" s="38" customFormat="1" ht="28.5" customHeight="1">
      <c r="A80" s="36" t="s">
        <v>107</v>
      </c>
      <c r="B80" s="44"/>
      <c r="C80" s="50">
        <v>-276</v>
      </c>
      <c r="D80" s="50">
        <f t="shared" si="22"/>
        <v>-276</v>
      </c>
      <c r="E80" s="50">
        <v>0</v>
      </c>
      <c r="F80" s="50">
        <v>-184</v>
      </c>
      <c r="G80" s="50">
        <v>-92</v>
      </c>
      <c r="H80" s="50">
        <f>E80+F80+G80</f>
        <v>-276</v>
      </c>
      <c r="I80" s="50">
        <v>0</v>
      </c>
      <c r="J80" s="50">
        <v>0</v>
      </c>
      <c r="K80" s="50">
        <v>0</v>
      </c>
      <c r="L80" s="50">
        <f>I80+J80+K80</f>
        <v>0</v>
      </c>
      <c r="M80" s="50">
        <v>0</v>
      </c>
      <c r="N80" s="50">
        <v>0</v>
      </c>
      <c r="O80" s="50">
        <v>0</v>
      </c>
      <c r="P80" s="50"/>
      <c r="Q80" s="50">
        <f>M80+N80+O80</f>
        <v>0</v>
      </c>
      <c r="R80" s="50">
        <v>0</v>
      </c>
      <c r="S80" s="50">
        <v>0</v>
      </c>
      <c r="T80" s="50">
        <v>0</v>
      </c>
      <c r="U80" s="50">
        <f t="shared" si="26"/>
        <v>0</v>
      </c>
      <c r="V80" s="37"/>
    </row>
    <row r="81" spans="1:22" s="38" customFormat="1" ht="14.25" customHeight="1">
      <c r="A81" s="45" t="s">
        <v>53</v>
      </c>
      <c r="B81" s="44"/>
      <c r="C81" s="49"/>
      <c r="D81" s="49"/>
      <c r="E81" s="49"/>
      <c r="F81" s="49"/>
      <c r="G81" s="49"/>
      <c r="H81" s="50"/>
      <c r="I81" s="49"/>
      <c r="J81" s="49"/>
      <c r="K81" s="49"/>
      <c r="L81" s="50"/>
      <c r="M81" s="49"/>
      <c r="N81" s="49"/>
      <c r="O81" s="49"/>
      <c r="P81" s="49"/>
      <c r="Q81" s="50"/>
      <c r="R81" s="49"/>
      <c r="S81" s="49"/>
      <c r="T81" s="49"/>
      <c r="U81" s="50"/>
      <c r="V81" s="37"/>
    </row>
    <row r="82" spans="1:22" s="38" customFormat="1" ht="35.25" customHeight="1">
      <c r="A82" s="36" t="s">
        <v>99</v>
      </c>
      <c r="B82" s="43" t="s">
        <v>67</v>
      </c>
      <c r="C82" s="49"/>
      <c r="D82" s="49"/>
      <c r="E82" s="49">
        <v>0</v>
      </c>
      <c r="F82" s="49">
        <v>0</v>
      </c>
      <c r="G82" s="49">
        <v>0</v>
      </c>
      <c r="H82" s="50">
        <f aca="true" t="shared" si="27" ref="H82:H89">E82+F82+G82</f>
        <v>0</v>
      </c>
      <c r="I82" s="49">
        <v>0</v>
      </c>
      <c r="J82" s="49">
        <v>0</v>
      </c>
      <c r="K82" s="49">
        <v>0</v>
      </c>
      <c r="L82" s="50">
        <f aca="true" t="shared" si="28" ref="L82:L89">I82+J82+K82</f>
        <v>0</v>
      </c>
      <c r="M82" s="49">
        <v>0</v>
      </c>
      <c r="N82" s="49">
        <v>0</v>
      </c>
      <c r="O82" s="49">
        <v>0</v>
      </c>
      <c r="P82" s="49"/>
      <c r="Q82" s="50">
        <f aca="true" t="shared" si="29" ref="Q82:Q88">M82+N82+O82</f>
        <v>0</v>
      </c>
      <c r="R82" s="49"/>
      <c r="S82" s="49">
        <v>0</v>
      </c>
      <c r="T82" s="49"/>
      <c r="U82" s="50">
        <f aca="true" t="shared" si="30" ref="U82:U89">R82+S82+T82</f>
        <v>0</v>
      </c>
      <c r="V82" s="37"/>
    </row>
    <row r="83" spans="1:22" s="38" customFormat="1" ht="46.5" customHeight="1">
      <c r="A83" s="36" t="s">
        <v>100</v>
      </c>
      <c r="B83" s="43" t="s">
        <v>68</v>
      </c>
      <c r="C83" s="49"/>
      <c r="D83" s="49"/>
      <c r="E83" s="52"/>
      <c r="F83" s="52"/>
      <c r="G83" s="52"/>
      <c r="H83" s="50">
        <f t="shared" si="27"/>
        <v>0</v>
      </c>
      <c r="I83" s="49"/>
      <c r="J83" s="49"/>
      <c r="K83" s="49"/>
      <c r="L83" s="50">
        <f t="shared" si="28"/>
        <v>0</v>
      </c>
      <c r="M83" s="49"/>
      <c r="N83" s="49"/>
      <c r="O83" s="49"/>
      <c r="P83" s="49">
        <f>H83+L83+M83+N83+O83</f>
        <v>0</v>
      </c>
      <c r="Q83" s="50">
        <f t="shared" si="29"/>
        <v>0</v>
      </c>
      <c r="R83" s="49"/>
      <c r="S83" s="49"/>
      <c r="T83" s="49"/>
      <c r="U83" s="50">
        <f t="shared" si="30"/>
        <v>0</v>
      </c>
      <c r="V83" s="37"/>
    </row>
    <row r="84" spans="1:22" s="38" customFormat="1" ht="13.5" customHeight="1">
      <c r="A84" s="46" t="s">
        <v>77</v>
      </c>
      <c r="B84" s="43" t="s">
        <v>69</v>
      </c>
      <c r="C84" s="54">
        <v>1200</v>
      </c>
      <c r="D84" s="49">
        <f aca="true" t="shared" si="31" ref="D84:D90">H84+L84+Q84+U84</f>
        <v>1200</v>
      </c>
      <c r="E84" s="49"/>
      <c r="F84" s="54"/>
      <c r="G84" s="54">
        <v>450</v>
      </c>
      <c r="H84" s="50">
        <f t="shared" si="27"/>
        <v>450</v>
      </c>
      <c r="I84" s="54">
        <v>750</v>
      </c>
      <c r="J84" s="54">
        <v>0</v>
      </c>
      <c r="K84" s="54"/>
      <c r="L84" s="50">
        <f t="shared" si="28"/>
        <v>750</v>
      </c>
      <c r="M84" s="54">
        <v>0</v>
      </c>
      <c r="N84" s="54"/>
      <c r="O84" s="54">
        <v>0</v>
      </c>
      <c r="P84" s="49"/>
      <c r="Q84" s="50">
        <f t="shared" si="29"/>
        <v>0</v>
      </c>
      <c r="R84" s="49">
        <v>0</v>
      </c>
      <c r="S84" s="49">
        <v>0</v>
      </c>
      <c r="T84" s="49"/>
      <c r="U84" s="50">
        <f t="shared" si="30"/>
        <v>0</v>
      </c>
      <c r="V84" s="37"/>
    </row>
    <row r="85" spans="1:22" s="38" customFormat="1" ht="54" customHeight="1">
      <c r="A85" s="41" t="s">
        <v>101</v>
      </c>
      <c r="B85" s="44" t="s">
        <v>70</v>
      </c>
      <c r="C85" s="50">
        <f>C86+C87+C88+C89+C90</f>
        <v>837275.9999999999</v>
      </c>
      <c r="D85" s="50">
        <f t="shared" si="31"/>
        <v>837276.3200000001</v>
      </c>
      <c r="E85" s="50">
        <f>E86+E87+E88+E89+E90</f>
        <v>31765.72</v>
      </c>
      <c r="F85" s="50">
        <f>F86+F87+F88+F89+F90</f>
        <v>58872.33</v>
      </c>
      <c r="G85" s="50">
        <f>G86+G87+G88+G89+G90</f>
        <v>66410.7</v>
      </c>
      <c r="H85" s="50">
        <f t="shared" si="27"/>
        <v>157048.75</v>
      </c>
      <c r="I85" s="50">
        <f>I86+I87+I88+I89+I90</f>
        <v>67131.5</v>
      </c>
      <c r="J85" s="50">
        <f>J86+J87+J88+J89+J90</f>
        <v>74318.73000000001</v>
      </c>
      <c r="K85" s="50">
        <f>K86+K87+K88+K89+K90</f>
        <v>159106.19999999998</v>
      </c>
      <c r="L85" s="50">
        <f t="shared" si="28"/>
        <v>300556.43</v>
      </c>
      <c r="M85" s="50">
        <f>M86+M87+M88+M89+M90</f>
        <v>59225.299999999996</v>
      </c>
      <c r="N85" s="50">
        <f>N86+N87+N88+N89+N90</f>
        <v>50118.600000000006</v>
      </c>
      <c r="O85" s="50">
        <f>O86+O87+O88+O89+O90</f>
        <v>70447.29999999999</v>
      </c>
      <c r="P85" s="50"/>
      <c r="Q85" s="50">
        <f t="shared" si="29"/>
        <v>179791.19999999998</v>
      </c>
      <c r="R85" s="50">
        <f>R86+R87+R88+R89+R90</f>
        <v>65391.8</v>
      </c>
      <c r="S85" s="50">
        <f>S86+S87+S88+S89+S90</f>
        <v>58647.7</v>
      </c>
      <c r="T85" s="50">
        <f>T86+T87+T88+T89+T90</f>
        <v>75840.44</v>
      </c>
      <c r="U85" s="50">
        <f t="shared" si="30"/>
        <v>199879.94</v>
      </c>
      <c r="V85" s="37"/>
    </row>
    <row r="86" spans="1:22" s="38" customFormat="1" ht="39" customHeight="1">
      <c r="A86" s="36" t="s">
        <v>86</v>
      </c>
      <c r="B86" s="44"/>
      <c r="C86" s="50">
        <v>144714.6</v>
      </c>
      <c r="D86" s="50">
        <f t="shared" si="31"/>
        <v>144714.6</v>
      </c>
      <c r="E86" s="50">
        <v>2088.1</v>
      </c>
      <c r="F86" s="50">
        <v>4159.8</v>
      </c>
      <c r="G86" s="50">
        <v>3340.1</v>
      </c>
      <c r="H86" s="50">
        <f t="shared" si="27"/>
        <v>9588</v>
      </c>
      <c r="I86" s="50">
        <v>2507</v>
      </c>
      <c r="J86" s="50">
        <v>19795.3</v>
      </c>
      <c r="K86" s="50">
        <v>79473.2</v>
      </c>
      <c r="L86" s="50">
        <f>I86+J86+K86</f>
        <v>101775.5</v>
      </c>
      <c r="M86" s="50">
        <v>3229.8</v>
      </c>
      <c r="N86" s="50">
        <v>2575.3</v>
      </c>
      <c r="O86" s="50">
        <v>11183.8</v>
      </c>
      <c r="P86" s="50"/>
      <c r="Q86" s="50">
        <f t="shared" si="29"/>
        <v>16988.9</v>
      </c>
      <c r="R86" s="50">
        <v>11022.8</v>
      </c>
      <c r="S86" s="50">
        <v>2679</v>
      </c>
      <c r="T86" s="50">
        <v>2660.4</v>
      </c>
      <c r="U86" s="50">
        <f t="shared" si="30"/>
        <v>16362.199999999999</v>
      </c>
      <c r="V86" s="37"/>
    </row>
    <row r="87" spans="1:22" s="38" customFormat="1" ht="36.75" customHeight="1">
      <c r="A87" s="36" t="s">
        <v>87</v>
      </c>
      <c r="B87" s="44"/>
      <c r="C87" s="50">
        <v>116904.7</v>
      </c>
      <c r="D87" s="50">
        <f t="shared" si="31"/>
        <v>116865.1</v>
      </c>
      <c r="E87" s="50">
        <v>1998.6</v>
      </c>
      <c r="F87" s="50">
        <v>6536.7</v>
      </c>
      <c r="G87" s="50">
        <v>9701.9</v>
      </c>
      <c r="H87" s="50">
        <f t="shared" si="27"/>
        <v>18237.199999999997</v>
      </c>
      <c r="I87" s="50">
        <v>7880.5</v>
      </c>
      <c r="J87" s="50">
        <v>7819.3</v>
      </c>
      <c r="K87" s="50">
        <v>28416.2</v>
      </c>
      <c r="L87" s="50">
        <f t="shared" si="28"/>
        <v>44116</v>
      </c>
      <c r="M87" s="50">
        <v>9560.3</v>
      </c>
      <c r="N87" s="50">
        <v>7481</v>
      </c>
      <c r="O87" s="50">
        <v>13800.6</v>
      </c>
      <c r="P87" s="50"/>
      <c r="Q87" s="50">
        <f t="shared" si="29"/>
        <v>30841.9</v>
      </c>
      <c r="R87" s="50">
        <v>7481</v>
      </c>
      <c r="S87" s="50">
        <v>8708</v>
      </c>
      <c r="T87" s="50">
        <v>7481</v>
      </c>
      <c r="U87" s="50">
        <f t="shared" si="30"/>
        <v>23670</v>
      </c>
      <c r="V87" s="37"/>
    </row>
    <row r="88" spans="1:22" s="38" customFormat="1" ht="39" customHeight="1">
      <c r="A88" s="36" t="s">
        <v>88</v>
      </c>
      <c r="B88" s="44"/>
      <c r="C88" s="50">
        <v>478866.1</v>
      </c>
      <c r="D88" s="50">
        <f>H88+L88+Q88+U88</f>
        <v>478866.02</v>
      </c>
      <c r="E88" s="50">
        <v>19675.22</v>
      </c>
      <c r="F88" s="50">
        <v>41531.93</v>
      </c>
      <c r="G88" s="50">
        <v>44473.5</v>
      </c>
      <c r="H88" s="50">
        <f t="shared" si="27"/>
        <v>105680.65</v>
      </c>
      <c r="I88" s="50">
        <v>43565</v>
      </c>
      <c r="J88" s="50">
        <v>43171.53</v>
      </c>
      <c r="K88" s="50">
        <v>40300</v>
      </c>
      <c r="L88" s="50">
        <f t="shared" si="28"/>
        <v>127036.53</v>
      </c>
      <c r="M88" s="50">
        <v>38200</v>
      </c>
      <c r="N88" s="50">
        <v>33300</v>
      </c>
      <c r="O88" s="50">
        <v>38000</v>
      </c>
      <c r="P88" s="50"/>
      <c r="Q88" s="50">
        <f t="shared" si="29"/>
        <v>109500</v>
      </c>
      <c r="R88" s="50">
        <v>39500</v>
      </c>
      <c r="S88" s="50">
        <v>39500</v>
      </c>
      <c r="T88" s="50">
        <v>57648.84</v>
      </c>
      <c r="U88" s="50">
        <f t="shared" si="30"/>
        <v>136648.84</v>
      </c>
      <c r="V88" s="37"/>
    </row>
    <row r="89" spans="1:22" s="38" customFormat="1" ht="38.25" customHeight="1">
      <c r="A89" s="36" t="s">
        <v>89</v>
      </c>
      <c r="B89" s="44"/>
      <c r="C89" s="50">
        <v>95621.6</v>
      </c>
      <c r="D89" s="50">
        <f>H89+L89+Q89+U89</f>
        <v>95661.6</v>
      </c>
      <c r="E89" s="50">
        <v>7972.7</v>
      </c>
      <c r="F89" s="50">
        <v>6552.9</v>
      </c>
      <c r="G89" s="50">
        <v>8799.9</v>
      </c>
      <c r="H89" s="50">
        <f t="shared" si="27"/>
        <v>23325.5</v>
      </c>
      <c r="I89" s="50">
        <v>13077.5</v>
      </c>
      <c r="J89" s="50">
        <v>3413.3</v>
      </c>
      <c r="K89" s="50">
        <v>10785.8</v>
      </c>
      <c r="L89" s="50">
        <f t="shared" si="28"/>
        <v>27276.6</v>
      </c>
      <c r="M89" s="50">
        <v>8129</v>
      </c>
      <c r="N89" s="50">
        <v>6712</v>
      </c>
      <c r="O89" s="50">
        <v>7360</v>
      </c>
      <c r="P89" s="50"/>
      <c r="Q89" s="50">
        <f>M89+N89+O89</f>
        <v>22201</v>
      </c>
      <c r="R89" s="50">
        <v>7304.4</v>
      </c>
      <c r="S89" s="50">
        <v>7669</v>
      </c>
      <c r="T89" s="50">
        <v>7885.1</v>
      </c>
      <c r="U89" s="50">
        <f t="shared" si="30"/>
        <v>22858.5</v>
      </c>
      <c r="V89" s="37"/>
    </row>
    <row r="90" spans="1:22" s="38" customFormat="1" ht="30" customHeight="1">
      <c r="A90" s="36" t="s">
        <v>107</v>
      </c>
      <c r="B90" s="44"/>
      <c r="C90" s="50">
        <v>1169</v>
      </c>
      <c r="D90" s="50">
        <f t="shared" si="31"/>
        <v>1169</v>
      </c>
      <c r="E90" s="50">
        <v>31.1</v>
      </c>
      <c r="F90" s="50">
        <v>91</v>
      </c>
      <c r="G90" s="50">
        <v>95.3</v>
      </c>
      <c r="H90" s="50">
        <f>E90+F90+G90</f>
        <v>217.39999999999998</v>
      </c>
      <c r="I90" s="50">
        <v>101.5</v>
      </c>
      <c r="J90" s="50">
        <v>119.3</v>
      </c>
      <c r="K90" s="50">
        <v>131</v>
      </c>
      <c r="L90" s="50">
        <f>I90+J90+K90</f>
        <v>351.8</v>
      </c>
      <c r="M90" s="50">
        <v>106.2</v>
      </c>
      <c r="N90" s="50">
        <v>50.3</v>
      </c>
      <c r="O90" s="50">
        <v>102.9</v>
      </c>
      <c r="P90" s="50"/>
      <c r="Q90" s="50">
        <f>M90+N90+O90</f>
        <v>259.4</v>
      </c>
      <c r="R90" s="50">
        <v>83.6</v>
      </c>
      <c r="S90" s="50">
        <v>91.7</v>
      </c>
      <c r="T90" s="50">
        <v>165.1</v>
      </c>
      <c r="U90" s="50">
        <f>R90+S90+T90</f>
        <v>340.4</v>
      </c>
      <c r="V90" s="37"/>
    </row>
    <row r="91" spans="1:22" s="38" customFormat="1" ht="14.25" customHeight="1">
      <c r="A91" s="45" t="s">
        <v>53</v>
      </c>
      <c r="B91" s="44"/>
      <c r="C91" s="49"/>
      <c r="D91" s="49"/>
      <c r="E91" s="52"/>
      <c r="F91" s="52"/>
      <c r="G91" s="52"/>
      <c r="H91" s="50"/>
      <c r="I91" s="49"/>
      <c r="J91" s="49"/>
      <c r="K91" s="49"/>
      <c r="L91" s="50"/>
      <c r="M91" s="49"/>
      <c r="N91" s="49"/>
      <c r="O91" s="49"/>
      <c r="P91" s="49"/>
      <c r="Q91" s="50"/>
      <c r="R91" s="49"/>
      <c r="S91" s="49"/>
      <c r="T91" s="49"/>
      <c r="U91" s="50"/>
      <c r="V91" s="37"/>
    </row>
    <row r="92" spans="1:22" s="38" customFormat="1" ht="37.5" customHeight="1">
      <c r="A92" s="45" t="s">
        <v>102</v>
      </c>
      <c r="B92" s="43" t="s">
        <v>71</v>
      </c>
      <c r="C92" s="49"/>
      <c r="D92" s="49">
        <f>H92+L92+Q92+U92</f>
        <v>0</v>
      </c>
      <c r="E92" s="52"/>
      <c r="F92" s="52"/>
      <c r="G92" s="52"/>
      <c r="H92" s="50">
        <f>E92+F92+G92</f>
        <v>0</v>
      </c>
      <c r="I92" s="49"/>
      <c r="J92" s="49"/>
      <c r="K92" s="49"/>
      <c r="L92" s="50">
        <f>I92+J92+K92</f>
        <v>0</v>
      </c>
      <c r="M92" s="49"/>
      <c r="N92" s="49"/>
      <c r="O92" s="49"/>
      <c r="P92" s="49"/>
      <c r="Q92" s="50">
        <f>M92+N92+O92</f>
        <v>0</v>
      </c>
      <c r="R92" s="49"/>
      <c r="S92" s="49"/>
      <c r="T92" s="49"/>
      <c r="U92" s="50">
        <f>R92+S92+T92</f>
        <v>0</v>
      </c>
      <c r="V92" s="37"/>
    </row>
    <row r="93" spans="1:22" s="38" customFormat="1" ht="26.25" customHeight="1">
      <c r="A93" s="36" t="s">
        <v>75</v>
      </c>
      <c r="B93" s="43" t="s">
        <v>72</v>
      </c>
      <c r="C93" s="49"/>
      <c r="D93" s="49">
        <f>H93+L93+Q93+U93</f>
        <v>0</v>
      </c>
      <c r="E93" s="49"/>
      <c r="F93" s="49"/>
      <c r="G93" s="49"/>
      <c r="H93" s="50">
        <f>E93+F93+G93</f>
        <v>0</v>
      </c>
      <c r="I93" s="49"/>
      <c r="J93" s="49"/>
      <c r="K93" s="49"/>
      <c r="L93" s="50">
        <f>I93+J93+K93</f>
        <v>0</v>
      </c>
      <c r="M93" s="49"/>
      <c r="N93" s="49"/>
      <c r="O93" s="49"/>
      <c r="P93" s="49">
        <f>H93+L93+M93+N93+O93</f>
        <v>0</v>
      </c>
      <c r="Q93" s="50">
        <f>M93+N93+O93</f>
        <v>0</v>
      </c>
      <c r="R93" s="49"/>
      <c r="S93" s="49"/>
      <c r="T93" s="49"/>
      <c r="U93" s="50">
        <f>R93+S93+T93</f>
        <v>0</v>
      </c>
      <c r="V93" s="37"/>
    </row>
    <row r="94" spans="1:22" s="38" customFormat="1" ht="69.75" customHeight="1">
      <c r="A94" s="47" t="s">
        <v>103</v>
      </c>
      <c r="B94" s="44" t="s">
        <v>73</v>
      </c>
      <c r="C94" s="50">
        <f>C67+(C74+C85)</f>
        <v>-1.1641532182693481E-10</v>
      </c>
      <c r="D94" s="50">
        <f>D67+(D74+D85)</f>
        <v>-0.04999999993015081</v>
      </c>
      <c r="E94" s="50">
        <f aca="true" t="shared" si="32" ref="E94:O94">E67+E74+E85</f>
        <v>0</v>
      </c>
      <c r="F94" s="50">
        <f t="shared" si="32"/>
        <v>0</v>
      </c>
      <c r="G94" s="50">
        <f t="shared" si="32"/>
        <v>0</v>
      </c>
      <c r="H94" s="50">
        <f>E94+F94+G94</f>
        <v>0</v>
      </c>
      <c r="I94" s="50">
        <f>I67+(I74+I85)</f>
        <v>-0.04000000000814907</v>
      </c>
      <c r="J94" s="50">
        <f t="shared" si="32"/>
        <v>0</v>
      </c>
      <c r="K94" s="50">
        <f t="shared" si="32"/>
        <v>0</v>
      </c>
      <c r="L94" s="50">
        <f>I94++J94+K94</f>
        <v>-0.04000000000814907</v>
      </c>
      <c r="M94" s="50">
        <f>M67+M74+M85</f>
        <v>0</v>
      </c>
      <c r="N94" s="50">
        <f t="shared" si="32"/>
        <v>0</v>
      </c>
      <c r="O94" s="50">
        <f t="shared" si="32"/>
        <v>0</v>
      </c>
      <c r="P94" s="50">
        <f>P67+P74-P85</f>
        <v>674334.71</v>
      </c>
      <c r="Q94" s="50">
        <f>M94+N94+O94</f>
        <v>0</v>
      </c>
      <c r="R94" s="50">
        <f>R67+R74+R85</f>
        <v>0</v>
      </c>
      <c r="S94" s="50">
        <f>S67+S74+S85</f>
        <v>0</v>
      </c>
      <c r="T94" s="50">
        <f>T67+T74+T85</f>
        <v>-0.010000000009313226</v>
      </c>
      <c r="U94" s="50">
        <f>R94+S94+T94</f>
        <v>-0.010000000009313226</v>
      </c>
      <c r="V94" s="37"/>
    </row>
    <row r="95" spans="1:22" s="38" customFormat="1" ht="70.5" customHeight="1">
      <c r="A95" s="42" t="s">
        <v>104</v>
      </c>
      <c r="B95" s="44" t="s">
        <v>74</v>
      </c>
      <c r="C95" s="54">
        <v>9846</v>
      </c>
      <c r="D95" s="49">
        <v>37441.4</v>
      </c>
      <c r="E95" s="49">
        <v>37441.4</v>
      </c>
      <c r="F95" s="49">
        <f>E96</f>
        <v>79786.14</v>
      </c>
      <c r="G95" s="49">
        <f>F96</f>
        <v>74121.86</v>
      </c>
      <c r="H95" s="50">
        <f>E95</f>
        <v>37441.4</v>
      </c>
      <c r="I95" s="49">
        <f>H96</f>
        <v>69030.46</v>
      </c>
      <c r="J95" s="49">
        <f>I96</f>
        <v>131441.62</v>
      </c>
      <c r="K95" s="49">
        <f>J96</f>
        <v>119522.59</v>
      </c>
      <c r="L95" s="50">
        <f>I95</f>
        <v>69030.46</v>
      </c>
      <c r="M95" s="49">
        <f>L96</f>
        <v>106278.78999999998</v>
      </c>
      <c r="N95" s="49">
        <f>M96</f>
        <v>98812.38999999997</v>
      </c>
      <c r="O95" s="49">
        <f>N96</f>
        <v>93583.58999999998</v>
      </c>
      <c r="P95" s="49"/>
      <c r="Q95" s="50">
        <f>M95</f>
        <v>106278.78999999998</v>
      </c>
      <c r="R95" s="49">
        <f>Q96</f>
        <v>75579.68999999997</v>
      </c>
      <c r="S95" s="49">
        <f>R96</f>
        <v>67779.98999999998</v>
      </c>
      <c r="T95" s="49">
        <f>S96</f>
        <v>53021.08999999998</v>
      </c>
      <c r="U95" s="50">
        <f>R95</f>
        <v>75579.68999999997</v>
      </c>
      <c r="V95" s="37"/>
    </row>
    <row r="96" spans="1:22" s="38" customFormat="1" ht="69.75" customHeight="1">
      <c r="A96" s="42" t="s">
        <v>105</v>
      </c>
      <c r="B96" s="44" t="s">
        <v>76</v>
      </c>
      <c r="C96" s="54">
        <f>C21-C35+(-C74)-C85+C95+C68</f>
        <v>0</v>
      </c>
      <c r="D96" s="49">
        <f>D21-D35+(-D74)-D85+D95+D68</f>
        <v>27595.529999999773</v>
      </c>
      <c r="E96" s="49">
        <f>E21-E35+(-E74)-E85+E95+E68</f>
        <v>79786.14</v>
      </c>
      <c r="F96" s="49">
        <f>F21-F35+(-F74)-F85+F95+F68</f>
        <v>74121.86</v>
      </c>
      <c r="G96" s="49">
        <f>G21-G35+(-G74)-G85+G95+G68+G84</f>
        <v>69030.46</v>
      </c>
      <c r="H96" s="50">
        <f>G96</f>
        <v>69030.46</v>
      </c>
      <c r="I96" s="49">
        <f>I21-I35+(-I74)-I85+I95+I68+I84</f>
        <v>131441.62</v>
      </c>
      <c r="J96" s="49">
        <f>J21-J35+(-J74)-J85+J95+J68+J84</f>
        <v>119522.59</v>
      </c>
      <c r="K96" s="49">
        <f>K21-K35+(-K74)-K85+K95+K68</f>
        <v>106278.78999999998</v>
      </c>
      <c r="L96" s="50">
        <f>K96</f>
        <v>106278.78999999998</v>
      </c>
      <c r="M96" s="49">
        <f>M21-M35+(-M74)-M85+M95+M68+M84</f>
        <v>98812.38999999997</v>
      </c>
      <c r="N96" s="49">
        <f>N21-N35+(-N74)-N85+N95+N68</f>
        <v>93583.58999999998</v>
      </c>
      <c r="O96" s="49">
        <f>O21-O35+(-O74)-O85+O95+O68+O84</f>
        <v>75579.68999999997</v>
      </c>
      <c r="P96" s="49"/>
      <c r="Q96" s="50">
        <f>O96</f>
        <v>75579.68999999997</v>
      </c>
      <c r="R96" s="49">
        <f>R21-R35+(-R74)-R85+R95+R68</f>
        <v>67779.98999999998</v>
      </c>
      <c r="S96" s="49">
        <f>S21-S35+(-S74)-S85+S95+S68</f>
        <v>53021.08999999998</v>
      </c>
      <c r="T96" s="49">
        <f>T21-T35+(-T74)-T85+T95+T68</f>
        <v>28795.43999999998</v>
      </c>
      <c r="U96" s="50">
        <f>T96</f>
        <v>28795.43999999998</v>
      </c>
      <c r="V96" s="37"/>
    </row>
    <row r="97" spans="1:22" s="38" customFormat="1" ht="110.25" customHeight="1">
      <c r="A97" s="42" t="s">
        <v>106</v>
      </c>
      <c r="B97" s="44" t="s">
        <v>78</v>
      </c>
      <c r="C97" s="54">
        <f>C95-C96</f>
        <v>9846</v>
      </c>
      <c r="D97" s="49">
        <f>D67</f>
        <v>-9845.96000000008</v>
      </c>
      <c r="E97" s="49">
        <f aca="true" t="shared" si="33" ref="E97:Q97">E95-E96</f>
        <v>-42344.74</v>
      </c>
      <c r="F97" s="49">
        <f t="shared" si="33"/>
        <v>5664.279999999999</v>
      </c>
      <c r="G97" s="49">
        <f t="shared" si="33"/>
        <v>5091.399999999994</v>
      </c>
      <c r="H97" s="50">
        <f t="shared" si="33"/>
        <v>-31589.060000000005</v>
      </c>
      <c r="I97" s="49">
        <f t="shared" si="33"/>
        <v>-62411.15999999999</v>
      </c>
      <c r="J97" s="49">
        <f t="shared" si="33"/>
        <v>11919.029999999999</v>
      </c>
      <c r="K97" s="49">
        <f t="shared" si="33"/>
        <v>13243.800000000017</v>
      </c>
      <c r="L97" s="50">
        <f t="shared" si="33"/>
        <v>-37248.32999999997</v>
      </c>
      <c r="M97" s="49">
        <f t="shared" si="33"/>
        <v>7466.400000000009</v>
      </c>
      <c r="N97" s="49">
        <f t="shared" si="33"/>
        <v>5228.799999999988</v>
      </c>
      <c r="O97" s="49">
        <f t="shared" si="33"/>
        <v>18003.90000000001</v>
      </c>
      <c r="P97" s="49">
        <f t="shared" si="33"/>
        <v>0</v>
      </c>
      <c r="Q97" s="50">
        <f t="shared" si="33"/>
        <v>30699.100000000006</v>
      </c>
      <c r="R97" s="49">
        <f>R95-R96</f>
        <v>7799.699999999997</v>
      </c>
      <c r="S97" s="49">
        <f>S95-S96</f>
        <v>14758.899999999994</v>
      </c>
      <c r="T97" s="49">
        <f>T95-T96</f>
        <v>24225.65</v>
      </c>
      <c r="U97" s="50">
        <f>U95-U96</f>
        <v>46784.24999999999</v>
      </c>
      <c r="V97" s="37"/>
    </row>
    <row r="98" spans="1:22" s="38" customFormat="1" ht="61.5" customHeight="1">
      <c r="A98" s="48" t="s">
        <v>91</v>
      </c>
      <c r="B98" s="44" t="s">
        <v>79</v>
      </c>
      <c r="C98" s="55"/>
      <c r="D98" s="49">
        <f>H98+L98+Q98+U98</f>
        <v>0</v>
      </c>
      <c r="E98" s="55"/>
      <c r="F98" s="55"/>
      <c r="G98" s="55"/>
      <c r="H98" s="50"/>
      <c r="I98" s="55"/>
      <c r="J98" s="55"/>
      <c r="K98" s="55"/>
      <c r="L98" s="50">
        <f>I98+J98+K98</f>
        <v>0</v>
      </c>
      <c r="M98" s="55"/>
      <c r="N98" s="55"/>
      <c r="O98" s="55"/>
      <c r="P98" s="50"/>
      <c r="Q98" s="50">
        <f>M98+N98+O98</f>
        <v>0</v>
      </c>
      <c r="R98" s="55"/>
      <c r="S98" s="55"/>
      <c r="T98" s="55"/>
      <c r="U98" s="50">
        <f>R98+S98+T98</f>
        <v>0</v>
      </c>
      <c r="V98" s="37"/>
    </row>
    <row r="99" spans="1:22" ht="51" customHeight="1">
      <c r="A99" s="3"/>
      <c r="B99" s="3"/>
      <c r="C99" s="3"/>
      <c r="D99" s="57" t="s">
        <v>108</v>
      </c>
      <c r="E99" s="57"/>
      <c r="F99" s="57"/>
      <c r="G99" s="57"/>
      <c r="H99" s="58"/>
      <c r="I99" s="26"/>
      <c r="J99" s="34"/>
      <c r="K99" s="35"/>
      <c r="L99" s="63" t="s">
        <v>109</v>
      </c>
      <c r="M99" s="64"/>
      <c r="N99" s="64"/>
      <c r="O99" s="3"/>
      <c r="P99" s="3"/>
      <c r="Q99" s="3"/>
      <c r="R99" s="3"/>
      <c r="S99" s="3"/>
      <c r="T99" s="3"/>
      <c r="U99" s="3"/>
      <c r="V99" s="1"/>
    </row>
    <row r="100" spans="1:22" ht="18" customHeight="1">
      <c r="A100" s="3"/>
      <c r="B100" s="3"/>
      <c r="C100" s="3"/>
      <c r="D100" s="28"/>
      <c r="E100" s="28"/>
      <c r="F100" s="28"/>
      <c r="G100" s="28"/>
      <c r="H100" s="28"/>
      <c r="I100" s="28"/>
      <c r="J100" s="28"/>
      <c r="K100" s="28"/>
      <c r="L100" s="10"/>
      <c r="M100" s="10"/>
      <c r="N100" s="10"/>
      <c r="O100" s="3"/>
      <c r="P100" s="3"/>
      <c r="Q100" s="3"/>
      <c r="R100" s="3"/>
      <c r="S100" s="3"/>
      <c r="T100" s="3"/>
      <c r="U100" s="3"/>
      <c r="V100" s="1"/>
    </row>
    <row r="101" spans="1:22" ht="12.75" customHeight="1" hidden="1">
      <c r="A101" s="1"/>
      <c r="B101" s="1"/>
      <c r="C101" s="1"/>
      <c r="D101" s="29" t="s">
        <v>44</v>
      </c>
      <c r="E101" s="26"/>
      <c r="F101" s="26"/>
      <c r="G101" s="26"/>
      <c r="H101" s="30"/>
      <c r="I101" s="30"/>
      <c r="J101" s="27" t="s">
        <v>49</v>
      </c>
      <c r="K101" s="31"/>
      <c r="L101" s="3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52.5" customHeight="1" hidden="1">
      <c r="A102" s="1"/>
      <c r="B102" s="1"/>
      <c r="C102" s="1"/>
      <c r="D102" s="65"/>
      <c r="E102" s="66"/>
      <c r="F102" s="66"/>
      <c r="G102" s="66"/>
      <c r="H102" s="66"/>
      <c r="I102" s="66"/>
      <c r="J102" s="66"/>
      <c r="K102" s="66"/>
      <c r="L102" s="66"/>
      <c r="M102" s="1"/>
      <c r="N102" s="1"/>
      <c r="O102" s="5"/>
      <c r="P102" s="1"/>
      <c r="Q102" s="1"/>
      <c r="R102" s="1"/>
      <c r="S102" s="1"/>
      <c r="T102" s="1"/>
      <c r="U102" s="1"/>
      <c r="V102" s="1"/>
    </row>
    <row r="103" spans="3:14" ht="24.75" customHeight="1">
      <c r="C103" s="4"/>
      <c r="D103" s="67" t="s">
        <v>110</v>
      </c>
      <c r="E103" s="67"/>
      <c r="F103" s="67"/>
      <c r="G103" s="67"/>
      <c r="H103" s="67"/>
      <c r="I103" s="33"/>
      <c r="J103" s="32"/>
      <c r="K103" s="32"/>
      <c r="L103" s="67" t="s">
        <v>111</v>
      </c>
      <c r="M103" s="68"/>
      <c r="N103" s="68"/>
    </row>
    <row r="104" ht="12.75" hidden="1">
      <c r="C104" s="4" t="e">
        <f>C29-#REF!</f>
        <v>#REF!</v>
      </c>
    </row>
    <row r="105" ht="12.75" hidden="1">
      <c r="C105" s="4">
        <f>C23+C83</f>
        <v>212559</v>
      </c>
    </row>
    <row r="106" ht="12.75" hidden="1">
      <c r="C106" s="4" t="e">
        <f>C105-#REF!</f>
        <v>#REF!</v>
      </c>
    </row>
    <row r="108" ht="12.75">
      <c r="A108" s="25" t="s">
        <v>94</v>
      </c>
    </row>
    <row r="109" ht="12.75">
      <c r="A109" s="25" t="s">
        <v>95</v>
      </c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99:N99"/>
    <mergeCell ref="D102:L102"/>
    <mergeCell ref="D103:H103"/>
    <mergeCell ref="L103:N103"/>
    <mergeCell ref="U15:U17"/>
    <mergeCell ref="E15:G16"/>
    <mergeCell ref="H15:H17"/>
    <mergeCell ref="I15:K16"/>
    <mergeCell ref="L15:L17"/>
    <mergeCell ref="D99:H99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2018-06-06T11:53:09Z</cp:lastPrinted>
  <dcterms:created xsi:type="dcterms:W3CDTF">2011-02-18T08:58:48Z</dcterms:created>
  <dcterms:modified xsi:type="dcterms:W3CDTF">2018-06-06T11:58:21Z</dcterms:modified>
  <cp:category/>
  <cp:version/>
  <cp:contentType/>
  <cp:contentStatus/>
</cp:coreProperties>
</file>